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AGOSTO 2023" sheetId="1" r:id="rId1"/>
  </sheets>
  <definedNames>
    <definedName name="_xlnm._FilterDatabase" localSheetId="0" hidden="1">'AGOSTO 2023'!$A$10:$I$1022</definedName>
    <definedName name="_xlnm.Print_Area" localSheetId="0">'AGOSTO 2023'!$A$1:$I$1034</definedName>
    <definedName name="_xlnm.Print_Titles" localSheetId="0">'AGOSTO 2023'!$6:$10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5" i="1" l="1"/>
  <c r="E1021" i="1" l="1"/>
  <c r="H1018" i="1" l="1"/>
  <c r="H1007" i="1"/>
  <c r="H1006" i="1"/>
  <c r="H1005" i="1"/>
  <c r="H1004" i="1"/>
  <c r="H1003" i="1"/>
  <c r="H989" i="1"/>
  <c r="H988" i="1" l="1"/>
  <c r="H976" i="1"/>
  <c r="H975" i="1"/>
  <c r="H959" i="1"/>
  <c r="H958" i="1"/>
  <c r="H957" i="1"/>
  <c r="H952" i="1"/>
  <c r="H942" i="1"/>
  <c r="H941" i="1"/>
  <c r="H940" i="1"/>
  <c r="H939" i="1"/>
  <c r="H1016" i="1" l="1"/>
  <c r="H1012" i="1" l="1"/>
  <c r="H1010" i="1"/>
  <c r="H1011" i="1"/>
  <c r="H1009" i="1"/>
  <c r="H1020" i="1"/>
  <c r="H1019" i="1"/>
  <c r="H1014" i="1" l="1"/>
  <c r="H1013" i="1"/>
  <c r="H1002" i="1"/>
  <c r="H1008" i="1"/>
  <c r="H990" i="1"/>
  <c r="H981" i="1"/>
  <c r="H954" i="1"/>
  <c r="H929" i="1"/>
  <c r="H923" i="1"/>
  <c r="F1021" i="1"/>
  <c r="G1021" i="1"/>
  <c r="F898" i="1"/>
  <c r="G898" i="1"/>
  <c r="E898" i="1"/>
  <c r="H946" i="1" l="1"/>
  <c r="H951" i="1"/>
  <c r="H978" i="1"/>
  <c r="H956" i="1"/>
  <c r="H987" i="1"/>
  <c r="H986" i="1"/>
  <c r="H985" i="1"/>
  <c r="H984" i="1"/>
  <c r="H983" i="1"/>
  <c r="H1001" i="1"/>
  <c r="H1000" i="1"/>
  <c r="H999" i="1"/>
  <c r="H998" i="1"/>
  <c r="H973" i="1"/>
  <c r="H938" i="1" l="1"/>
  <c r="H980" i="1" l="1"/>
  <c r="H900" i="1" l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4" i="1"/>
  <c r="H925" i="1"/>
  <c r="H926" i="1"/>
  <c r="H927" i="1"/>
  <c r="H928" i="1"/>
  <c r="H930" i="1"/>
  <c r="H931" i="1"/>
  <c r="H932" i="1"/>
  <c r="H933" i="1"/>
  <c r="H934" i="1"/>
  <c r="H935" i="1"/>
  <c r="H936" i="1"/>
  <c r="H937" i="1"/>
  <c r="H943" i="1"/>
  <c r="H944" i="1"/>
  <c r="H945" i="1"/>
  <c r="H947" i="1"/>
  <c r="H948" i="1"/>
  <c r="H949" i="1"/>
  <c r="H950" i="1"/>
  <c r="H953" i="1"/>
  <c r="H955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4" i="1"/>
  <c r="H977" i="1"/>
  <c r="H979" i="1"/>
  <c r="H982" i="1"/>
  <c r="H991" i="1"/>
  <c r="H992" i="1"/>
  <c r="H993" i="1"/>
  <c r="H896" i="1"/>
  <c r="H821" i="1" l="1"/>
  <c r="H899" i="1" l="1"/>
  <c r="H994" i="1" l="1"/>
  <c r="H995" i="1"/>
  <c r="H996" i="1"/>
  <c r="H997" i="1"/>
  <c r="H1017" i="1"/>
  <c r="H891" i="1"/>
  <c r="H1021" i="1" l="1"/>
  <c r="H897" i="1"/>
  <c r="H895" i="1"/>
  <c r="H894" i="1"/>
  <c r="H893" i="1"/>
  <c r="H892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G820" i="1"/>
  <c r="F820" i="1"/>
  <c r="H819" i="1"/>
  <c r="H818" i="1"/>
  <c r="H817" i="1"/>
  <c r="H816" i="1"/>
  <c r="H815" i="1"/>
  <c r="H814" i="1"/>
  <c r="H813" i="1"/>
  <c r="H812" i="1"/>
  <c r="H811" i="1"/>
  <c r="H810" i="1"/>
  <c r="H809" i="1"/>
  <c r="E808" i="1"/>
  <c r="E820" i="1" s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G711" i="1"/>
  <c r="F711" i="1"/>
  <c r="E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G623" i="1"/>
  <c r="F623" i="1"/>
  <c r="H622" i="1"/>
  <c r="H621" i="1"/>
  <c r="E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E607" i="1"/>
  <c r="H607" i="1" s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E577" i="1"/>
  <c r="H577" i="1" s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G519" i="1"/>
  <c r="F519" i="1"/>
  <c r="H518" i="1"/>
  <c r="H517" i="1"/>
  <c r="H516" i="1"/>
  <c r="H515" i="1"/>
  <c r="H514" i="1"/>
  <c r="E513" i="1"/>
  <c r="H513" i="1" s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E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F433" i="1"/>
  <c r="E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G410" i="1"/>
  <c r="H410" i="1" s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G376" i="1"/>
  <c r="F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E362" i="1"/>
  <c r="E376" i="1" s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F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G308" i="1"/>
  <c r="H308" i="1" s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E261" i="1"/>
  <c r="H261" i="1" s="1"/>
  <c r="H260" i="1"/>
  <c r="G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G178" i="1"/>
  <c r="F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E99" i="1"/>
  <c r="H99" i="1" s="1"/>
  <c r="G98" i="1"/>
  <c r="F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E79" i="1"/>
  <c r="H79" i="1" s="1"/>
  <c r="H78" i="1"/>
  <c r="H77" i="1"/>
  <c r="H76" i="1"/>
  <c r="G75" i="1"/>
  <c r="F75" i="1"/>
  <c r="E75" i="1"/>
  <c r="H74" i="1"/>
  <c r="H73" i="1"/>
  <c r="H72" i="1"/>
  <c r="H71" i="1"/>
  <c r="H70" i="1"/>
  <c r="H69" i="1"/>
  <c r="H68" i="1"/>
  <c r="H67" i="1"/>
  <c r="H66" i="1"/>
  <c r="H65" i="1"/>
  <c r="H64" i="1"/>
  <c r="H63" i="1"/>
  <c r="G62" i="1"/>
  <c r="F62" i="1"/>
  <c r="E62" i="1"/>
  <c r="H61" i="1"/>
  <c r="H60" i="1"/>
  <c r="G59" i="1"/>
  <c r="F59" i="1"/>
  <c r="E58" i="1"/>
  <c r="H58" i="1" s="1"/>
  <c r="H59" i="1" s="1"/>
  <c r="G57" i="1"/>
  <c r="F57" i="1"/>
  <c r="E57" i="1"/>
  <c r="H56" i="1"/>
  <c r="H57" i="1" s="1"/>
  <c r="G55" i="1"/>
  <c r="F55" i="1"/>
  <c r="E55" i="1"/>
  <c r="H54" i="1"/>
  <c r="H55" i="1" s="1"/>
  <c r="G53" i="1"/>
  <c r="F53" i="1"/>
  <c r="E53" i="1"/>
  <c r="H52" i="1"/>
  <c r="H53" i="1" s="1"/>
  <c r="G51" i="1"/>
  <c r="F51" i="1"/>
  <c r="E51" i="1"/>
  <c r="H50" i="1"/>
  <c r="H49" i="1"/>
  <c r="H48" i="1"/>
  <c r="H47" i="1"/>
  <c r="G46" i="1"/>
  <c r="F46" i="1"/>
  <c r="E46" i="1"/>
  <c r="H45" i="1"/>
  <c r="H46" i="1" s="1"/>
  <c r="G44" i="1"/>
  <c r="F44" i="1"/>
  <c r="E44" i="1"/>
  <c r="H43" i="1"/>
  <c r="H42" i="1"/>
  <c r="H41" i="1"/>
  <c r="G40" i="1"/>
  <c r="F40" i="1"/>
  <c r="E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898" i="1" l="1"/>
  <c r="G433" i="1"/>
  <c r="G331" i="1"/>
  <c r="H362" i="1"/>
  <c r="H376" i="1" s="1"/>
  <c r="E59" i="1"/>
  <c r="E519" i="1"/>
  <c r="E623" i="1"/>
  <c r="F1022" i="1"/>
  <c r="H51" i="1"/>
  <c r="H62" i="1"/>
  <c r="H620" i="1"/>
  <c r="H623" i="1" s="1"/>
  <c r="H808" i="1"/>
  <c r="H820" i="1" s="1"/>
  <c r="H40" i="1"/>
  <c r="H44" i="1"/>
  <c r="H482" i="1"/>
  <c r="H519" i="1" s="1"/>
  <c r="H178" i="1"/>
  <c r="H75" i="1"/>
  <c r="H433" i="1"/>
  <c r="H711" i="1"/>
  <c r="H98" i="1"/>
  <c r="E331" i="1"/>
  <c r="E98" i="1"/>
  <c r="E178" i="1"/>
  <c r="H259" i="1"/>
  <c r="H331" i="1" s="1"/>
  <c r="H1022" i="1" l="1"/>
  <c r="E1022" i="1"/>
  <c r="G1022" i="1"/>
</calcChain>
</file>

<file path=xl/sharedStrings.xml><?xml version="1.0" encoding="utf-8"?>
<sst xmlns="http://schemas.openxmlformats.org/spreadsheetml/2006/main" count="4758" uniqueCount="1791">
  <si>
    <t>VALOR EN RD$</t>
  </si>
  <si>
    <t xml:space="preserve"> </t>
  </si>
  <si>
    <t>PROVEEDOR</t>
  </si>
  <si>
    <t>CONCEPTO</t>
  </si>
  <si>
    <r>
      <t>FACTURA NCF N</t>
    </r>
    <r>
      <rPr>
        <b/>
        <u/>
        <sz val="10"/>
        <rFont val="Bookman Old Style"/>
        <family val="1"/>
      </rPr>
      <t>O.</t>
    </r>
  </si>
  <si>
    <t xml:space="preserve">FECHA DE FACTURA </t>
  </si>
  <si>
    <t xml:space="preserve">MONTO FACTURADO </t>
  </si>
  <si>
    <t xml:space="preserve">FECHA SIN FACTURA </t>
  </si>
  <si>
    <t>MONTO PAGADO A LA FECHA</t>
  </si>
  <si>
    <t>MONTO PENDIENTE</t>
  </si>
  <si>
    <t>ESTADO (COMPLETADO, PENDIENTE O ATRASADO)</t>
  </si>
  <si>
    <t>AGENCIA MARITIMA ORIENTAL, S.R.L.</t>
  </si>
  <si>
    <t>PENDIENTE FACTURA, POR CARGOS LOCALES Y DESCONSOLIDACION DE 25 PIEZAS DE GABINETES DE METAL</t>
  </si>
  <si>
    <t>700   A010010010100003339</t>
  </si>
  <si>
    <t>N/A</t>
  </si>
  <si>
    <t xml:space="preserve">PENDIENTE </t>
  </si>
  <si>
    <t>EMPRESA DISTRIBUIDORA DE ELECTRICIDAD                             EDESUR DOMINICANA, S.A.</t>
  </si>
  <si>
    <t>PENDIENTE FACTURA ENERGIA ELECTRICA AL MES DE SEPTIEMBRE 2014</t>
  </si>
  <si>
    <t>30/09/2014</t>
  </si>
  <si>
    <t>COMPLETADO</t>
  </si>
  <si>
    <t>PENDIENTE FACTURA ENERGIA ELECTRICA AL MES DE OCTUBRE 2014</t>
  </si>
  <si>
    <t>PENDIENTE FACTURA ENERGIA ELECTRICA AL MES DE OCTUBRE 2015</t>
  </si>
  <si>
    <t>PENDIENTE FACTURA ENERGIA ELECTRICA AL MES DE OCTUBRE 2016</t>
  </si>
  <si>
    <t>PENDIENTE FACTURA ENERGIA ELECTRICA AL MES DE NOVIEMBRE 2016</t>
  </si>
  <si>
    <t>INMOBILIARIA LA NOEL</t>
  </si>
  <si>
    <t>SERVICIO DE TRANSPORTE IDA Y VUELTA A NAGUA CON MOTIVO A XXXVIII ANIVERSARIO DEL JARDIN</t>
  </si>
  <si>
    <t>11653  A010010011500000292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</si>
  <si>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</si>
  <si>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t>PENDIENTE FACTURA POR LA COMPRA DE 100 UDS FLORES DE PASCUAS LAS CUALES SERVIRAN DE PLANTAS MADRES PARA LA REPRODUCCION EN EL VIVERO</t>
  </si>
  <si>
    <t>88   A010010011500000088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</si>
  <si>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</si>
  <si>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t>PENDIENTE FACTURA POR LA COMPRA DE CORTINAS PARA SER COLOCADAS EN LAS OFICINAS DE LA INSTITUCION</t>
  </si>
  <si>
    <t>244   A010010011500000244</t>
  </si>
  <si>
    <t>PENDIENTE FACTURA ENERGIA ELECTRICA AL MES DE SEPTIEMBRE 2017</t>
  </si>
  <si>
    <t>PENDIENTE FACTURA ENERGIA ELECTRICA AL MES DE OCTUBRE 2017</t>
  </si>
  <si>
    <t>PENDIENTE FACTURA ENERGIA ELECTRICA AL MES DE NOVIEMBRE 2017</t>
  </si>
  <si>
    <t>UNIVERSIDAD NACIONAL PEDRO HENRIQUEZ UREÑA</t>
  </si>
  <si>
    <t>PENDIENTE FACTURA POR LA CAPACITACION DEL CURSO  ENCUENTRO IBEROAMERICANO DE EDITORES</t>
  </si>
  <si>
    <t>419  A010010021500000419</t>
  </si>
  <si>
    <t>PENDIENTE FACTURA ENERGIA ELECTRICA AL MES DE OCTUBRE  2018</t>
  </si>
  <si>
    <t>PENDIENTE FACTURA ENERGIA ELECTRICA AL MES DE JULIO  2019</t>
  </si>
  <si>
    <t>PENDIENTE FACTURA ENERGIA ELECTRICA AL MES DE SEPTIEMBRE 2019</t>
  </si>
  <si>
    <t>PENDIENTE FACTURA ENERGIA ELECTRICA AL MES DE OCTUBRE 2019</t>
  </si>
  <si>
    <t>PENDIENTE FACTURA ENERGIA ELECTRICA AL MES DE NOVIEMBRE 2019</t>
  </si>
  <si>
    <t>TOTAL NOVIEMBRE 2019</t>
  </si>
  <si>
    <t>SERVICIO DE ENERGIA ELECTRICA AL MES DE NOVIEMBRE 2020.</t>
  </si>
  <si>
    <t>TOTAL NOVIEMBRE 2020</t>
  </si>
  <si>
    <t>TGLV CARGO</t>
  </si>
  <si>
    <t>PENDIENTE FACTURA POR LA ADQUISICION DE MOBILIARIOS DE OFICINA, PARA SER UTILIZADOS EN BANCO DE SEMILLAS Y EL DEPTO FINANCIERO</t>
  </si>
  <si>
    <t>1                                       B1500000001</t>
  </si>
  <si>
    <t>TOTAL SEPTIEMBRE 2021</t>
  </si>
  <si>
    <t>RBK GARDENS, SRL</t>
  </si>
  <si>
    <t>PENDIENTE FACTURA POR LA ADQUISICION DE ARTICULOS DE JARDINERO, PARA USO EN EL VIVERO, SEGÚN O/C JB-2021-00046</t>
  </si>
  <si>
    <t>INVERSIONES TARAMACA</t>
  </si>
  <si>
    <t>PENDIENTE FACTURA POR LA ADQUISICION DE 177 BOTELLONES DE AGUA ALASKA, OCTUBRE 2021, O/C OR-JB-2020-00085</t>
  </si>
  <si>
    <t>B1500013296</t>
  </si>
  <si>
    <t>TOTAL NOVIEMBRE 2021</t>
  </si>
  <si>
    <t>ENTRENA</t>
  </si>
  <si>
    <t>PENDIENTE ITBIS CORRESPONDIENTE A FACTURA POR ACTIVIDAD REALIZADA EN EL DOMUS GRANDE</t>
  </si>
  <si>
    <t>TOTAL ENERO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</si>
  <si>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</si>
  <si>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</si>
  <si>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</si>
  <si>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FEBRERO 2022</t>
  </si>
  <si>
    <t>GC LAB DOMINICANA, SRL</t>
  </si>
  <si>
    <t>PENDIENTE FACTURA POR ADQUISICION DE 01 ESPATULA SEMMICRO Y 04 PROBETAS PLASTICA, PARA USO EN EL BANCO DE SEMILLAS, SEGÚN O/C JB-2021-00087.</t>
  </si>
  <si>
    <t>TOTAL JUNIO 2022</t>
  </si>
  <si>
    <t>DEPOSITOS AMEX</t>
  </si>
  <si>
    <t>TARJETAS DE CREDITO</t>
  </si>
  <si>
    <t>S/N</t>
  </si>
  <si>
    <t>TOTAL JULIO 2022</t>
  </si>
  <si>
    <t>VARIOS SEGÚN ANEXO</t>
  </si>
  <si>
    <t>PENDIENTE PAGO AL PERSONAL DE LA DIVISION DE TRANSPORTACION QUE LABORO HORAS EXTRAS DURANTE EL MES DE JUNIO 2022</t>
  </si>
  <si>
    <t>RH-281</t>
  </si>
  <si>
    <t>PENDIENTE PAGO AL PERSONAL DE BOLETERIA Y TIENDA ZOMBIA QUE ESTUVO LABORANDO EL DIA FERIADO 16 DE AGOSTO (DIA DE LA RESTAURACION DOMINICANA) 2022</t>
  </si>
  <si>
    <t>TOTAL AGOSTO  2022</t>
  </si>
  <si>
    <t>ARIADNE LYSMETH CHALA</t>
  </si>
  <si>
    <t>PENDIENTE PAGO DE FIANZA POR ACTIVIDAD REALIZADA EN LA INSTITUCION</t>
  </si>
  <si>
    <t>JOSE VICENTE ROSENDO</t>
  </si>
  <si>
    <t xml:space="preserve">PENDIENTE PAGO DE FIANZA </t>
  </si>
  <si>
    <t>NIURKA GUERRERO</t>
  </si>
  <si>
    <t>MIGUEL ANGEL MARTINEZ</t>
  </si>
  <si>
    <t>IGLESIA  FUENTE DEL SEDIENTE</t>
  </si>
  <si>
    <t>PENDIENTE PAGO DE FIANZA POR ACTIVIDAD BODA CELEBRADA EN EL DOMUS GRANDE</t>
  </si>
  <si>
    <t>AGUA CRISTAL, SA</t>
  </si>
  <si>
    <t>PENDIENTE FACTURA POR LA ADQUISICION DE 78 BOTELLONES DE AGUA CRISTAL PURIFICADA</t>
  </si>
  <si>
    <t>B1500037832</t>
  </si>
  <si>
    <t>CAMEN NURIS GONZALEZ</t>
  </si>
  <si>
    <t xml:space="preserve">PENDIENTE PAGO DE FIANZA PARA CUMPLEAÑOS EN LA CATEDRAL DEL BAMBU </t>
  </si>
  <si>
    <t>PENDIENTE PAGO AL PERSONAL DE LA BOLETERIA Y TIENDA ZOMBIA QUE ESTUVO LABORANDO EL DIA FERIADO 16 DE JUNIO (DIA DE CORPUS CRISTI)</t>
  </si>
  <si>
    <t>RH-336</t>
  </si>
  <si>
    <t>B1500037948</t>
  </si>
  <si>
    <t>KARINA LORENZO RAMIREZ</t>
  </si>
  <si>
    <t>PENDIENTE PAGO DE FIANZA PARA ACTIVIDAD BODA A REALIZARSE EN EL DOMUS GRANDE</t>
  </si>
  <si>
    <t>EL PORTAL FLORIDO</t>
  </si>
  <si>
    <t>TOTAL SEPTIEMBRE 2022</t>
  </si>
  <si>
    <t xml:space="preserve">ISLA DOMINICANA DE PETROLEO CORPORATION </t>
  </si>
  <si>
    <t xml:space="preserve">PENDIENTE FACTURA POR ADQUISICION DE COMBUSTIBLE PARA SUMINISTRO DE LA INSTITUCION </t>
  </si>
  <si>
    <t>B1500106711</t>
  </si>
  <si>
    <t>INMOTION</t>
  </si>
  <si>
    <t>PENDIENTE PAGO DE FIANZA DE LA ACTIVIDAD (JORNADA) EN EL DOMUS PEQUEÑO EL 13/10/22</t>
  </si>
  <si>
    <t>SOLANO LORA SOLUCIONES DIVERSAS</t>
  </si>
  <si>
    <t>PENDIENTE FACTURA POR ADQUISCICION DE BOMBA (GENERADOR) PARA DISTRIBUCION DE ENERGIA (53) EN LA INSTITUCION</t>
  </si>
  <si>
    <t>B1500000165</t>
  </si>
  <si>
    <t xml:space="preserve">PENDIENTE PAGO AL PERSONAL DE LA SECCION DE TRANSPORTACION, BOLETERIA, TIENDA ZOMBIA Y DIVISION DE SERVICIO AL PUBLICO QUE ESTUVO LABORANDO EL DIA FERIADO 24 DE SEPTIEMBRE DIA DE LAS MERCEDES </t>
  </si>
  <si>
    <t>RH-388</t>
  </si>
  <si>
    <t xml:space="preserve">PENDIENTE PAGO AL PERSONAL DE LA SECCION DE SEGURIDAD CIVIL QUE ESTUVO LABORANDO EL DIA FERIADO 16 DE AGOSTO DIA DE LA RESTAURACION </t>
  </si>
  <si>
    <t>RH-389</t>
  </si>
  <si>
    <t>BARNA MANAGEMENT SCHOOL</t>
  </si>
  <si>
    <t>PENDIENTE FACTURA POR CONTRATACION DE SERVICIO DE CAPACITACION PARA PARTICIPACION EN PROGRAMA DE MEJORA DE PROCESOS EN LA UNIDAD DE COMPRAS</t>
  </si>
  <si>
    <t>B1500000486</t>
  </si>
  <si>
    <t>CAOMA SRL (ALKIFIESTA)</t>
  </si>
  <si>
    <t>PENDIENTE PAGO DE FIANZA DE ALQUILER DEL AREA DEL RELOJ FLORAL Y RUTA LARGA DE 5 KM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</si>
  <si>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</si>
  <si>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</si>
  <si>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</si>
  <si>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</si>
  <si>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BANDERAS GLOBALES</t>
  </si>
  <si>
    <t>PENDIENTE FACTURA POR ADQUISICION DE BANDERAS DE LA R.D. PARA SER UTILIZADA EN EL AREA DE LA SEGURIDAD CIVIL</t>
  </si>
  <si>
    <t>B1500001296</t>
  </si>
  <si>
    <t>PERSONAL FIJO ACTIVO</t>
  </si>
  <si>
    <t>PENDIENTE PAGO DE LA REGALIA PASCUAL CORRESPONDIENTE A DICIEMBRE 2022</t>
  </si>
  <si>
    <t>RH-396</t>
  </si>
  <si>
    <t>CENTRO DE EDUCACION INTEGRAL DE ESCUELITA CEILE</t>
  </si>
  <si>
    <t>PENDIENTE FIANZA PARA ACTIVIDAD ENCUENTRO FAMILIAR EN LAS BROMELIAS</t>
  </si>
  <si>
    <t>SEGURO NACIONAL DE SALUD SENASA</t>
  </si>
  <si>
    <t>PENDIENTE FACTURA SEGURO COMPLEMENTARIO DE SALUD</t>
  </si>
  <si>
    <t>B1500007444</t>
  </si>
  <si>
    <t>PERSONAL DE CARÁCTER TEMPORAL ACTIVO</t>
  </si>
  <si>
    <t>RH-399</t>
  </si>
  <si>
    <t>PERSONAL FIJO INACTIVO</t>
  </si>
  <si>
    <t>RH-398</t>
  </si>
  <si>
    <t>FRANCKY JEAN-BAPTISTE</t>
  </si>
  <si>
    <t>PENDIENTE PAGO DE FIANZA DE LA ACTIVIDAD  BODA EN EL AREA LAGUNA DEL PALMAR</t>
  </si>
  <si>
    <t>TURISTRANS TRANSPORTE Y SERVICIOS, SRL</t>
  </si>
  <si>
    <t xml:space="preserve">PENDIENTE PAGO POR SERVICIO DE TRANSPORTE CON CAPACIDAD PARA 12 PERSONAS DESDE EL JBN HACIA PLAYA MANRESA EN CONMEMORACION AL DIA MUNDIAL DE LIMPIEZA </t>
  </si>
  <si>
    <t>XIOMARI VELOZ D´LUJO FIESTA</t>
  </si>
  <si>
    <t xml:space="preserve">PENDIENTE FACTURA POR SERVICIO DE CATERING EN DIFERENTES ACTIVIDADES DE LA INSTITUCION </t>
  </si>
  <si>
    <t>B1500001650</t>
  </si>
  <si>
    <t xml:space="preserve">PENDIENTE FACTURA POR ADQUISICION DE TICKETS PREPAGO COMBUSTIBLE PARA SER UTILIZADO EN LA INSTITUCION </t>
  </si>
  <si>
    <t>B1500106861</t>
  </si>
  <si>
    <t>B1500106862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</si>
  <si>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</si>
  <si>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</si>
  <si>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</si>
  <si>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</si>
  <si>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TOTAL OCTUBRE 2022</t>
  </si>
  <si>
    <t>SEGURO RESERVAS, S.A.</t>
  </si>
  <si>
    <t>PENDIENTE FACTURA POR ACCIDENTES PERSONALES COLECTIVOS DE LA INSTITUCION DESDE EL 03/08/21 HASTA 03/08/22</t>
  </si>
  <si>
    <t>B1500030849</t>
  </si>
  <si>
    <t>JULIO ANDRES VIDAL</t>
  </si>
  <si>
    <t xml:space="preserve">PENDIENTE PAGO DE INDEMNIZACION CORRESPONDIENTE A 02 AÑOS </t>
  </si>
  <si>
    <t>RH-440</t>
  </si>
  <si>
    <t>AYUNTAMIENTO DEL DISTRITO NACIONAL</t>
  </si>
  <si>
    <t>PENDIENTE FACTURA POR RECOJIDA DE BASURA</t>
  </si>
  <si>
    <t>B1500036901</t>
  </si>
  <si>
    <t>GLENI ANTONIA ESTRELLA PEREZ</t>
  </si>
  <si>
    <t>PENDIENTE PAGO DE FIANZA O DEPOSITO DE LA ACTIVIDAD (BODA) CELEBRADA EL 24/9/22 EN EL PATIO ESPAÑOL</t>
  </si>
  <si>
    <t>PE-281</t>
  </si>
  <si>
    <t>B1500037622</t>
  </si>
  <si>
    <t>CAASD</t>
  </si>
  <si>
    <t>PAGO DE FACTURA, POR EL USO DE AGUA POTABLE, MES DE OCTUBRE 2022.</t>
  </si>
  <si>
    <t>B1500105237</t>
  </si>
  <si>
    <t>B1500105238</t>
  </si>
  <si>
    <t>B1500105242</t>
  </si>
  <si>
    <t>PAGO DE FACTURA, POR EL USO DE AGUA POTABLE, MES DE NOVIEMBRE 2022.</t>
  </si>
  <si>
    <t>HUMANO SEGUROS, SA</t>
  </si>
  <si>
    <t>PENDIENTE PAGO DE SEGURO COMPLEMENTARIOS DE SALUD AL SUB-DIRECTOR Y ENC DEL TIC, CORRESPONDIENTE AL MES DE NOVIEMBRE 2022</t>
  </si>
  <si>
    <t>B1500025305</t>
  </si>
  <si>
    <t>TEODORO CLASE GARCIA</t>
  </si>
  <si>
    <t>PENDIENTE PAGO SUPLENCIA POR EL CARGO VACANTE ENC. DEPTO BOTANICA POR UN PERIODO DE 30 DIAS DEL MES DE OCTUBRE 2022</t>
  </si>
  <si>
    <t>RH-416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</si>
  <si>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</si>
  <si>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</si>
  <si>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</si>
  <si>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>RECREA</t>
  </si>
  <si>
    <t xml:space="preserve">PENDIENTE FACTURA POR ACTIVIDADES DE INTEGRACION Y TEAM BUILDING EN LA INSTITUCION </t>
  </si>
  <si>
    <t>B1500000089</t>
  </si>
  <si>
    <t>PENDIENTE FACTURA POR ADQUISICION DE 35 BOTELLONES DE AGUA CRISTAL</t>
  </si>
  <si>
    <t>B1500038706</t>
  </si>
  <si>
    <t>PENDIENTE FACTURA POR ADQUISICION DE 21 BOTELLONES DE AGUA CRISTAL</t>
  </si>
  <si>
    <t>B1500038707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</si>
  <si>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</si>
  <si>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</si>
  <si>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</si>
  <si>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</si>
  <si>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PENDIENTE FACTURA POR ADQUISICION DE 66 BOTELLONES DE AGUA CRISTAL</t>
  </si>
  <si>
    <t>B1500038809</t>
  </si>
  <si>
    <t>PENDIENTE FACTURA POR ADQUISICION DE 64 BOTELLONES DE AGUA CRISTAL</t>
  </si>
  <si>
    <t>B1500038810</t>
  </si>
  <si>
    <t>PENDIENTE FACTURA POR ADQUISICION DE 77 BOTELLONES DE AGUA CRISTAL</t>
  </si>
  <si>
    <t>B1500038811</t>
  </si>
  <si>
    <t>PENDIENTE FACTURA POR ADQUISICION DE 56 BOTELLONES DE AGUA CRISTAL</t>
  </si>
  <si>
    <t>B1500038812</t>
  </si>
  <si>
    <t>PENDIENTE FACTURA POR ADQUISICION DE 75 BOTELLONES DE AGUA CRISTAL</t>
  </si>
  <si>
    <t>B1500038813</t>
  </si>
  <si>
    <t>NOLBERTO GONZALEZ</t>
  </si>
  <si>
    <t>PENDIENTE PAGO QUIEN ESTUVO COLABORANDO EN EL DEPTO EDUCACION AMBIENTAL LOS DIAS 09, 10 Y 17 DE JULIO 2022</t>
  </si>
  <si>
    <t>RH-340</t>
  </si>
  <si>
    <t>WEI-ING GIL</t>
  </si>
  <si>
    <t>PENDIENTE PAGO DE FIANZA POR ALQUILER DE LA CATEDRAL DEL BAMBU PARA  DINAMICA DE GRUPO EL 18/11/22</t>
  </si>
  <si>
    <t>TEMPLO EL CALVARIO</t>
  </si>
  <si>
    <t>PENDIENTE PAGO DE FIANZA DEL DOMUS GRANDE PARA PASADIA FAMILIAR EN FECHA 13/11/22</t>
  </si>
  <si>
    <t>PENDIENTE FACTURA POR ADQUISICION DE 88 BOTELLONES DE AGUA CRISTAL</t>
  </si>
  <si>
    <t>B1500038843</t>
  </si>
  <si>
    <t>MARLOP MULTI SERVICIOS, S.R.L.</t>
  </si>
  <si>
    <t xml:space="preserve">PENDIENTE FACTURA POR ADQUISICION DE PAPEL TOALLA PARA SER UTILIZADO EN LA INSTITUCION </t>
  </si>
  <si>
    <t>B1500000342</t>
  </si>
  <si>
    <t>PENDIENTE PAGO AL PERSONAL DE SERVICIOS GENERALES EL CUAL LABORO HORAS EXTRAS CUBRIENDO LAS ACTIVIDADES POR ALQUILERES DE ESPACIOS EN EL MES DE JULIO  2022</t>
  </si>
  <si>
    <t>RH-424</t>
  </si>
  <si>
    <t xml:space="preserve">PEDRO ARVELO </t>
  </si>
  <si>
    <t>PENDIENTE PAGO QUIEN LABORO HORAS EXTRAS CUBRIENDO LAS ACTIVIDADES POR ALQUILERES DE ESPACIOS LOS DIAS 24, 29 Y 30 DEL MES DE JULIO 2022</t>
  </si>
  <si>
    <t>RH-425</t>
  </si>
  <si>
    <t>PENDIENTE PAGO QUIEN LABORO HORAS EXTRAS CUBRIENDO LAS ACTIVIDADES POR ALQUILERES DE ESPACIOS LOS DIAS 17, 22 Y 23 DEL MES DE JULIO 2022</t>
  </si>
  <si>
    <t>RH-426</t>
  </si>
  <si>
    <t>PENDIENTE PAGO QUIEN LABORO HORAS EXTRAS CUBRIENDO LAS ACTIVIDADES POR ALQUILERES DE ESPACIOS LOS DIAS 10, 15, 16 Y 18 DEL MES DE JULIO 2022</t>
  </si>
  <si>
    <t>RH-427</t>
  </si>
  <si>
    <t>COMERCIAL FERRETERO E. PEREZ</t>
  </si>
  <si>
    <t>PENDIENTE FACTURA POR LA ADQUISICION DE ARTICULOS DE PLOMERIA PARA SER UTILIZADOS EN LA INSTITUCION</t>
  </si>
  <si>
    <t>B1500000827</t>
  </si>
  <si>
    <t>DANIEL MILLORAL GUILLEN</t>
  </si>
  <si>
    <t>PENDIENTE PAGO DE FIANZA PARA ACTIVIDAD BODA A REALIZARSE EN EL DOMUS GRANDE EL 19/11/22</t>
  </si>
  <si>
    <t>FRANCISCA M. CESPEDES LORA</t>
  </si>
  <si>
    <t>PENDIENTE FACTURA POR SERVICIO DE NOTARIO PUBLICO PARA APERTURAS Y LECTURAS TANTO EN COMPRA MENOR COMO EN COMPARACIONES DE PRECIOS</t>
  </si>
  <si>
    <t>B1500000194</t>
  </si>
  <si>
    <t>PENDIENTE FACTURA POR SERVICIO DE LEGALIZACION DE CONTRATO PARA COMPRAS MENORES</t>
  </si>
  <si>
    <t>B1500000195</t>
  </si>
  <si>
    <t>GRUPO MARTE ROMAN, SRL</t>
  </si>
  <si>
    <t>PENDIENTE FACTURA POR ADQUISICION DE AIRES ACONDICIONADOS PARA SER INSTALADOS EN DIFERENTES AREAS DE LA INSTITUCION</t>
  </si>
  <si>
    <t>B1500000478</t>
  </si>
  <si>
    <t>ISLA DOMINICANA DE PETROLEO CORPORATION</t>
  </si>
  <si>
    <t>B1500106950</t>
  </si>
  <si>
    <t>CRISTIAN SOTO</t>
  </si>
  <si>
    <t>PENDIENTE PAGO DE FIANZA AREA DE LOS PINOS PARA EL 27/11/22 CUMPLEAÑOS</t>
  </si>
  <si>
    <t>PENDIENTE PAGO AL PERSONAL DE SERVICIOS GENERALES EL CUAL LABORO HORAS EXTRAS CUBRIENDO LAS ACTIVIDADES POR ALQUILERES DE ESPACIOS EN EL MES DE AGOSTO  2022</t>
  </si>
  <si>
    <t>RH-433</t>
  </si>
  <si>
    <t xml:space="preserve">PENDIENTE PAGO EL CUAL LABORO HORAS EXTRAS CUBRIENDO LAS ACTIVIDADES LOS DIAS 13, 14 Y 19 DEL MES DE AGOSTO </t>
  </si>
  <si>
    <t>RH-434</t>
  </si>
  <si>
    <t xml:space="preserve">PENDIENTE PAGO EL CUAL LABORO HORAS EXTRAS CUBRIENDO LAS ACTIVIDADES LOS DIAS 20, 21 Y 26 DEL MES DE AGOSTO </t>
  </si>
  <si>
    <t>RH-435</t>
  </si>
  <si>
    <t xml:space="preserve">PENDIENTE PAGO EL CUAL LABORO HORAS EXTRAS CUBRIENDO LAS ACTIVIDADES LOS DIAS 27 Y 28 DEL MES DE AGOSTO </t>
  </si>
  <si>
    <t>RH-436</t>
  </si>
  <si>
    <t>PENDIENTE FACTURA POR ADQUISICION DE ARTICULOS DE LIMPIEZA PARA SUMINISTRO EN LA INSTITUCION</t>
  </si>
  <si>
    <t>B1500000343</t>
  </si>
  <si>
    <t>PENDIENTE FACTURA POR ADQUISICION DE 57 BOTELLONES DE AGUA CRISTAL</t>
  </si>
  <si>
    <t>B1500038935</t>
  </si>
  <si>
    <t>B1500007575</t>
  </si>
  <si>
    <t xml:space="preserve">ALTICE DOMINICANA </t>
  </si>
  <si>
    <t>PENDIENTE FACTURA POR EL PLAN DE INTERNET CORRESPONDIENTE A LA CTA 84163506 PERIODO 14-OCT-22 AL 13-NOV-22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</si>
  <si>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</si>
  <si>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</si>
  <si>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B1500000106</t>
  </si>
  <si>
    <t>COLEGIO ANGEL GABRIEL</t>
  </si>
  <si>
    <t>PENDIENTE PAGO DE FIANZA PARA ACTIVIDAD CONVENCION FAMILIAR A REALIZARSE EN EL GAZEBO DE PLANTAS MEDICIONALES EL 04/12/22</t>
  </si>
  <si>
    <t xml:space="preserve">XIOMARI VELOZ D´LUJO FIESTA </t>
  </si>
  <si>
    <t>PENDIENTE FACTURA POR CONSUMO DE SERVICIO DE CATERING EN CONFERENCIA REALIZADA EL DIA 6 DE NOVIEMBRE 2022</t>
  </si>
  <si>
    <t>LEIDY RAMIREZ TORRES</t>
  </si>
  <si>
    <t>PENDIENTE PAGO DE VACACIONES NO DISFRUTADAS</t>
  </si>
  <si>
    <t>RH-339</t>
  </si>
  <si>
    <t>JULIO ANDRES VIDAL VILLA</t>
  </si>
  <si>
    <t>RH-441</t>
  </si>
  <si>
    <t>GOBERNACION DEL EDIFICIO JUAN PABLO DUARTE</t>
  </si>
  <si>
    <t>PENDIENTE PAGO DE FIANZA DEL DOMUS GRANDE PARA FIESTA NAVIDEÑA EN FECHA 20/12/22</t>
  </si>
  <si>
    <t>PENDIENTE FACTURA POR CONTRATACION DE EMPRESA ESPECIAALIZADA PARA MANEJO DE LAS REDES SOCIALES DEL JBN MES DE OCTUBRE 2022</t>
  </si>
  <si>
    <t>PENDIENTE FACTURA POR CONTRATACION DE EMPRESA ESPECIAALIZADA PARA MANEJO DE LAS REDES SOCIALES DEL JBN MES DE NOVIEMBRE 2022</t>
  </si>
  <si>
    <t>ESTHER BETHANIA GOMEZ GARCIA</t>
  </si>
  <si>
    <t>PENDIENTE PAGO DE FIANZA POR ACTIVIDAD REALIZADA EN 1/2 PATIO ESPAÑOL AREA 1 PARA INTEGRACION FAMILIAR EN FECHA 27/11/22</t>
  </si>
  <si>
    <t>ORGANIZACIÓN GOOD NEIGHBORS (GNDOM)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</si>
  <si>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</si>
  <si>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</si>
  <si>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</si>
  <si>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MERLIN SERRANO</t>
  </si>
  <si>
    <t>PENDIENTE PAGO DE FIANZA DEL DOMUS PEQUEÑO PARA CUMPLEAÑOS DE 15 EN FECHA 27/11/22</t>
  </si>
  <si>
    <t>PECES CENTRO MONTESSORI</t>
  </si>
  <si>
    <t>PENDIENTE PAGO DE FIANZA POR ALQUILER DE LAS BROMELIAS PARA ACTIVIDAD EL 26/11/22</t>
  </si>
  <si>
    <t>ERNESTO CANDIDO AQUINO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</si>
  <si>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</si>
  <si>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</si>
  <si>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</si>
  <si>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 xml:space="preserve">INSTITUTO DOMINICANO DE AVIACION CIVIL </t>
  </si>
  <si>
    <t>PENDIENTE PAGO DE FIANZA DEL AREA DEL RELOJ PARA PASADIA FAMILIAR EN FECHA 27/11/22</t>
  </si>
  <si>
    <t>KATIA MADRANO (IGLESIA PARTO DE BENDICION)</t>
  </si>
  <si>
    <t>PENDIENTE PAGO DE FIANZA DEL DOMUS GRANDE PARA DESAYUNO DE DAMA EN FECHA 26/11/22</t>
  </si>
  <si>
    <t>COMPAÑÍA DOMINICANA DE TELEFONOS</t>
  </si>
  <si>
    <t>PENDIENTE FACTURA DEL SERVICIO DE TELEFONO, INTERNET Y FAX AL MES DE NOVIEMBRE 2022</t>
  </si>
  <si>
    <t>PENDIENTE FACTURA DEL SERVICIO PLAN FLOTILLAS E INTERNET CORRESPONDIENTE AL MES DE NOVIEMBRE 2022</t>
  </si>
  <si>
    <t>B1500188024</t>
  </si>
  <si>
    <t>PENDIENTE FACTURA POR EL USO DE SERVICIO CELULAR ASIGNADO AL DIRECTOR Y SUB-DIRECTOR DE LA INSTITUCION MES DE NOVIEMBRE 2022</t>
  </si>
  <si>
    <t>MELISSA BAEZ</t>
  </si>
  <si>
    <t>PENDIENTE PAGO DE FIANZA POR EL ALQUILER DEL DOMUS GRANDE Y PEQUEÑO POR FIESTA NAVIDEÑA EL 3/12/22</t>
  </si>
  <si>
    <t>BELKIS AMORLIS REYES</t>
  </si>
  <si>
    <t>PENDIENTE FIANZA</t>
  </si>
  <si>
    <t>MULTIGRABADO</t>
  </si>
  <si>
    <t>PENDIENTE FACTURA POR LA ADUISICION DE BANNER 97*24´, MEDALLAS Y TROFEOS PARA SER UTILIZADOS EN LA INSTITUCION</t>
  </si>
  <si>
    <t>SERVIPART LUPERON</t>
  </si>
  <si>
    <t xml:space="preserve">PENDIENTE FACTURA POR ADQUISICION DE EVAPORADOR DE AIRE PARA SER UTILIZADO EN LA INSTITUCION </t>
  </si>
  <si>
    <t>B1500000139</t>
  </si>
  <si>
    <t>PENDIENTE FACTURA ENERGIA ELECTRICA AL MES DE NOVIEMBRE 2022 PERIODO 17/10/2022-17/11/2022</t>
  </si>
  <si>
    <t>TOTAL NOVIEMBRE 2022</t>
  </si>
  <si>
    <t>COLECTOR CONTRIBUCIONES AL INAI</t>
  </si>
  <si>
    <t>PENDIENTE FACTURA POR EL 50% DE SERVICIOS FUNERARIOS A LOS EMPLEADOS DEL JARDIN, ABRIL 2022</t>
  </si>
  <si>
    <t>B1500001038</t>
  </si>
  <si>
    <t>EDDY OMAR LORA</t>
  </si>
  <si>
    <t>PENDIENTE PAGO DE FIANZA</t>
  </si>
  <si>
    <t>PENDIENTE PAGO AL PERSONAL DE BOLETERIA Y TIENDA ZOMBIA QUE ESTUVO LABORANDO EL DIA FERIADO 06 DE NOVIEMBRE (DIA DE LA CONSTITUCION) 2022</t>
  </si>
  <si>
    <t>RH-449</t>
  </si>
  <si>
    <t>VARIOS SEGÚN ANEXOS</t>
  </si>
  <si>
    <t>PENDIENTE PAGO AL PERSONAL AL PERSONAL QUE ESTUVO  LABORANDO EN EL XVI FESTIVAL NACIONAL DE PLANTAS Y FLORES EL CUAL SE EFECTUO DESDE EL VIERNES 28 HASTA EL DOMINGO 30 EN EL MES DE OCTUBRE 2022</t>
  </si>
  <si>
    <t>RH-437</t>
  </si>
  <si>
    <t>HCJ LOGISTICS, SRL</t>
  </si>
  <si>
    <t xml:space="preserve">PENDIENTE FACTURA POR ADQUISICION DE LICENCIA ZKBIOTIME 7.0 P/10 PUNTOS DE ASISTENCIA </t>
  </si>
  <si>
    <t>B1500000123</t>
  </si>
  <si>
    <t>PENDIENTE FACTURA POR EL SERVICIO DE TRANSPORTE DE 01 MINIBUS PARA 20 PASAJEROS CON MOTIVO A LA SIEMBRA DE LA CACATICA EL PASADO 18/11/22</t>
  </si>
  <si>
    <t>B1500000412</t>
  </si>
  <si>
    <t>PENDIENTE FACTURA POR LA ADQUISICION DE 69 BOTELLONES DE AGUA CRISTAL PURIFICADA</t>
  </si>
  <si>
    <t>B1500039081</t>
  </si>
  <si>
    <t>PAGO DE FACTURA, POR EL USO DE AGUA POTABLE, MES DE DICIEMBRE 2022.</t>
  </si>
  <si>
    <t>B1500108019</t>
  </si>
  <si>
    <t>B1500108020</t>
  </si>
  <si>
    <t>B1500108024</t>
  </si>
  <si>
    <t>PENDIENTE PAGO DE SEGURO COMPLEMENTARIOS DE SALUD AL SUB-DIRECTOR Y ENC DEL TIC, CORRESPONDIENTE AL MES DE DICIEMBRE 2022</t>
  </si>
  <si>
    <t>B1500025657</t>
  </si>
  <si>
    <t>B1500038350</t>
  </si>
  <si>
    <t xml:space="preserve">PEDRO TORIBIO </t>
  </si>
  <si>
    <t>PENDIENTE PAGO EL CUAL LABORO HORAS EXTRAS 08 Y 09 DEL MES DE OCTUBRE2022</t>
  </si>
  <si>
    <t>RH-451</t>
  </si>
  <si>
    <t>PENDIENTE PAGO AL PERSONAL DE LA SECCION DE SEGURIDAD CIVIL EL CUAL LABORARON DURANTE EL HURACAN FIONA EL DIA 19 DE SEPTIEMBRE 2022</t>
  </si>
  <si>
    <t>RH-453</t>
  </si>
  <si>
    <t>LISSETTE NUÑEZ VALDEZ</t>
  </si>
  <si>
    <t>PENDIENTE PAGO DE FIANZA EN EL DOMUS PEQUEÑO EL DIA 16/12/2022</t>
  </si>
  <si>
    <t xml:space="preserve">VISUAL SONORA </t>
  </si>
  <si>
    <t>PENDIENTE PAGO DE FIANZA POR FILMACION EN EL JARDIN JAPONES EL 02/12/22</t>
  </si>
  <si>
    <t>AVENGELY COMPANIES</t>
  </si>
  <si>
    <t xml:space="preserve">PENDIENTE PAGO DE FACTURA POR LA ADQUISICION DE SELLOS GOMIGRAFOS PARA SER UTILIZADOS EN LA INSTIITUCION </t>
  </si>
  <si>
    <t>B1500000202</t>
  </si>
  <si>
    <t>PENDIENTE FACTURA POR LA ADQUISICION DE 56 BOTELLONES DE AGUA CRISTAL PURIFICADA</t>
  </si>
  <si>
    <t>B1500039164</t>
  </si>
  <si>
    <t>CORPORACION ESTATAL DE RADIO Y TELEVISION (CERTV)</t>
  </si>
  <si>
    <t>PENDIENTE PAGO DEL 10% DEL PRESUPUESTO DE PUBLICIDAD DE ACUERDO A LA LEY 134-03 DEL 1 AL 31/12/2022</t>
  </si>
  <si>
    <t>DISTRIBUIDORA DE REPUESTOS DEL CARIBE</t>
  </si>
  <si>
    <t xml:space="preserve">PENDIENTE FACTURA POR ADQUISICION DE AIRE GASOLINA, GASOIL Y ACEITE PARA SER UTILIZADOS EN LA INSTITUCION </t>
  </si>
  <si>
    <t>B1500000256</t>
  </si>
  <si>
    <t>PENDIENTE FACTURA POR EL PLAN DE INTERNET CORRESPONDIENTE A LA CTA 85569019 PERIODO 01-NOV-22 AL 30-NOV-22</t>
  </si>
  <si>
    <t>B1500046056</t>
  </si>
  <si>
    <t>SISTEMAS Y DESARROLLO DE MULTIFUNCIONALES, S.R.L.</t>
  </si>
  <si>
    <t>PENDIENTE FACTURA POR ADQUISICION DE SERVICIO RENTA BASICA SERVICIO DE IMPRESIÓN 1/3</t>
  </si>
  <si>
    <t>B1500000289</t>
  </si>
  <si>
    <t>PENDIENTE PAGO SUPLENCIA POR EL CARGO VACANTE ENC. DEPTO BOTANICA POR UN PERIODO DE 31 DIAS DEL MES DE NOVIEMBRE 2022</t>
  </si>
  <si>
    <t>RH-457</t>
  </si>
  <si>
    <t>SIGMATEC</t>
  </si>
  <si>
    <t xml:space="preserve">PENDIENTE FACTURA POR CURSO IN-HOUSE (LIDERAZGO INTEGRAL Y COACHING) IMPARTIDO A EMPLEADOS DE LA INSTITUCION </t>
  </si>
  <si>
    <t>EDYJCSA SRL</t>
  </si>
  <si>
    <t xml:space="preserve">PENDIENTE FACTURA POR ADQUISICION DE REPUESTOS PARA SER UTILIZADOS EN LA INSTITUCION </t>
  </si>
  <si>
    <t>B1500000546</t>
  </si>
  <si>
    <t xml:space="preserve">PENDIENTE FACTURA POR CONSUMO DE SERVICIO DE CATERING EN ACTIVIDADES REALIZADAS EN LA INSTITUCION </t>
  </si>
  <si>
    <t>B1500001720</t>
  </si>
  <si>
    <t>BILFREDO DUNO</t>
  </si>
  <si>
    <t>PENDIENTE PAG ODE FIANZA POR ALQUILER DEL DOMUS PEQUEÑO EL 04/12/22</t>
  </si>
  <si>
    <t>STEFANI NOBERTO</t>
  </si>
  <si>
    <t>PENDIENTE PAGO DE FIANZA POR ALQUILER DEL AREA DE PLANTAS MEDICINALES PARA BODA EL 10/12/22</t>
  </si>
  <si>
    <t>COMPU-OFFICE DOMINICANA, S.R.L.</t>
  </si>
  <si>
    <t xml:space="preserve">PENDIENTE FACTURA POR ADQUISICION DE MOBILIARIOS DE OFICINA PARA SER UTILIZADO EN LA INSTITUCION </t>
  </si>
  <si>
    <t>B1500003393</t>
  </si>
  <si>
    <t>WENDY´S MUEBLES, S.R.L.</t>
  </si>
  <si>
    <t>B1500000308</t>
  </si>
  <si>
    <t>LEON MORA ADAMES</t>
  </si>
  <si>
    <t>PENDIENTE PAGO DE INDEMNIZACION CORRESPONDIENTE A 16 AÑOS</t>
  </si>
  <si>
    <t>RH-459</t>
  </si>
  <si>
    <t>PENDIENTE PAGO DE LAS VACACIONES NO DISFRUTADAS CORRESPONDIENTE A 57 DIAS</t>
  </si>
  <si>
    <t>RH-460</t>
  </si>
  <si>
    <t>PENDIENTE PAGO AL PERSONAL DE LA DIVISION DE SERVICIOS GENERALES EL CUAL LABORO HORAS EXTRAS CUBRIENDO LAS ACTIVIDADES POR ALQUILERES DE ESPACIOS EN EL MES DE SEPTIEMBRE 2022</t>
  </si>
  <si>
    <t>RH-461</t>
  </si>
  <si>
    <t xml:space="preserve">YRIS CUEVAS </t>
  </si>
  <si>
    <t>PENDIENTE FACTURA POR DISEÑO-DIAGRAMACION REVISTA CIENTIFICA MOSCOSOA #21</t>
  </si>
  <si>
    <t>B150000061</t>
  </si>
  <si>
    <t>RAMIREZ &amp; MOJICA ENVOY PACK COURIER</t>
  </si>
  <si>
    <t xml:space="preserve">PENDIENTE FACTURA POR ADQUISICION DE SILLA SEMI EJECUTIVA PARA SER UTILIZADAS EN LA INSTITUCION </t>
  </si>
  <si>
    <t>B1500001391</t>
  </si>
  <si>
    <t>PEDRO ARVELO</t>
  </si>
  <si>
    <t>PENDIENTE PAGO EL CUAL LABORO HORAS EXTRAS CUBRIENDO LAS ACTIVIDADES POR ALQUILERES DE ESPACIOS LOS DIAS 11 Y 17 DEL MES DE SEPTIEMBRE 2022</t>
  </si>
  <si>
    <t>RH-462</t>
  </si>
  <si>
    <t>PENDIENTE PAGO EL CUAL LABORO HORAS EXTRAS CUBRIENDO LAS ACTIVIDADES POR ALQUILERES DE ESPACIOS LOS DIAS 24 Y 25 DEL MES DE SEPTIEMBRE 2022</t>
  </si>
  <si>
    <t>RH-463</t>
  </si>
  <si>
    <t xml:space="preserve">VIELKA FRANCINA CASTILLO </t>
  </si>
  <si>
    <t>PENDIENTE PAGO EL CUAL LABORO HORAS EXTRAS LOS DIAS 20 Y 23 DEL MES DE SEPTIEMBRE Y LOS DIAS 04, 05, 10, 12, 14, 18, 19, 21, 25, 28 Y 31 DEL MES DE OCTUBRE 2022</t>
  </si>
  <si>
    <t>RH-464</t>
  </si>
  <si>
    <t>PENDIENTE PAGO AL PERSONAL QUE ESTUVO LABORANDO EN EL XVI FESTIVAL NACIONAL DE PLANTAS Y FLORES DESDE EL 28 DE OCTUBRE HASTA EL MARTES 2 DE NOVIEMBRE 2022</t>
  </si>
  <si>
    <t>RH-471</t>
  </si>
  <si>
    <t>BRIMARGE GROUP</t>
  </si>
  <si>
    <t xml:space="preserve">PENDIENTE FACTURA POR LA ADQUISICION DE MOBILIARIOS DE OFICINA PARA SER UTILIZADOS EN LA INSTITUCION </t>
  </si>
  <si>
    <t>B1500000152</t>
  </si>
  <si>
    <t>SAMUEL CASTILLO DE JESUS</t>
  </si>
  <si>
    <t>PENDIENTE PAGO DE FIANZA POR ALQUILER DEL AREA DE LOS PINOS PARA BODA EL 17/12/22</t>
  </si>
  <si>
    <t>DARLIN YOSELIN TAVAREZ</t>
  </si>
  <si>
    <t>PENDIENTE PAGO DE FIANZA DEL AREA DE CACTUS PARA BODA EN FECHA 18/12/22</t>
  </si>
  <si>
    <t>PENDIENTE FACTURA POR LA ADQUISICION DE 28 BOTELLONES DE AGUA CRISTAL PURIFICADA</t>
  </si>
  <si>
    <t>B1500039341</t>
  </si>
  <si>
    <t>PENDIENTE FACTURA POR LA ADQUISICION DE 32 BOTELLONES DE AGUA CRISTAL PURIFICADA</t>
  </si>
  <si>
    <t>B1500039342</t>
  </si>
  <si>
    <t>ANTHURIANA DOMINICANA</t>
  </si>
  <si>
    <t xml:space="preserve">PENDIENTE FACTURA POR ADQUISICION DE POINSETTIA FLOR DE PASCUA Y PINOS ARAUCARIA PARA SER UTILIZADOS EN LA INSTITUCION </t>
  </si>
  <si>
    <t>B1500003798</t>
  </si>
  <si>
    <t>AMY ELIZABETTE RODRIGUEZ</t>
  </si>
  <si>
    <t>PENDIENTE PAGO DE FIANZA POR ALQUILER DE LA CATEDRAL DEL BAMBU PARA BODA EL 18/12/22</t>
  </si>
  <si>
    <t>IVETTE M. FELIZ</t>
  </si>
  <si>
    <t>PENDIENTE PAGO DE FIANZA POR ALQUILERES DEL DOMUS PEQUEÑO PARA BODA EL 29/12/22</t>
  </si>
  <si>
    <t>CARLA HERRERA</t>
  </si>
  <si>
    <t>PENDIENTE PAGO DE FIANZA POR ALQUILER DE LA LAGUNA DEL PALMAR PARA CUMPLEAÑOS EL 27/12/22</t>
  </si>
  <si>
    <t xml:space="preserve">PATRICIO MANZUETA </t>
  </si>
  <si>
    <t>PENDIENTE PAGO DE NOMINA FIJA ADICIONAL DEL MES DE DICIEMBRE 2022</t>
  </si>
  <si>
    <t>RH-880</t>
  </si>
  <si>
    <t>SEGURO INAVI</t>
  </si>
  <si>
    <t>NELSON ODALI FERNANDEZ</t>
  </si>
  <si>
    <t>PENDIENTE PAGO EL CUAL LABORO HORAS EXTRAS CUBRIENDO LAS ACTIVIDADES EL DIA 3/12/22</t>
  </si>
  <si>
    <t>RH477</t>
  </si>
  <si>
    <t>FLOW SRL MOBILIARIO INSTITUCIONAL</t>
  </si>
  <si>
    <t>B1500000809</t>
  </si>
  <si>
    <t>ASOCIACION DOMINICANA DE PRODUCTORES DE LECHE, INC</t>
  </si>
  <si>
    <t xml:space="preserve">PENDIENTE FACTURA POR ADQUISICION DE ALIMENTOS PARA PECES </t>
  </si>
  <si>
    <t>B1500001292</t>
  </si>
  <si>
    <t>PENDIENTE PAGO AL PERSONAL DE LA DIVISION DE SERVICIOS GENERALES EL CUAL LABORO HORAS EXTRAS CUBRIENDO LAS ACTIVIDADES POR ALQUILERES DE ESPACIOS EN EL MES DE OCTUBRE 2022</t>
  </si>
  <si>
    <t>RH-476</t>
  </si>
  <si>
    <t>PENDIENTE PAGO EL CUAL LABORO HORAS EXTRAS CUBRIENDO LAS ACTIVIDADES POR ALQUILERES DE ESPACIOS LOS DIAS 29 Y 30 DEL MES DE OCTUBRE 2022</t>
  </si>
  <si>
    <t>RH-478</t>
  </si>
  <si>
    <t>PENDIENTE PAGO EL CUAL LABORO HORAS EXTRAS CUBRIENDO LAS ACTIVIDADES POR ALQUILERES DE ESPACIOS LOS DIAS 09, 16 Y 21 DEL MES DE OCTUBRE 2022</t>
  </si>
  <si>
    <t>RH-479</t>
  </si>
  <si>
    <t>PENDIENTE PAGO EL CUAL LABORO HORAS EXTRAS CUBRIENDO LAS ACTIVIDADES POR ALQUILERES DE ESPACIOS LOS DIAS 22, 23 Y 28 DEL MES DE OCTUBRE 2022</t>
  </si>
  <si>
    <t>RH-480</t>
  </si>
  <si>
    <t>PROPANO Y DERIVADOS</t>
  </si>
  <si>
    <t>PENDIENTE FACTURA POR ADQUISICION DE 61.38 GAS LICUADO DE PETROLEO</t>
  </si>
  <si>
    <t>B1500017294</t>
  </si>
  <si>
    <t>LUIS FUENTES</t>
  </si>
  <si>
    <t>PENDIENTE PAGO DE FIANZA POR ALQUILER DEL DOMUS PEQUEÑO PARA MEMORIAL EL 18/12/22</t>
  </si>
  <si>
    <t>MILDRED TEJEDA</t>
  </si>
  <si>
    <t>PENDIENTE PAGO DE FIANZA POR ALQUILER DEL DOMUS GRANDE PARA FIESTA NAVIDEÑA EL 16/12/22</t>
  </si>
  <si>
    <t>COLECTOR CONTRIBUCIONES AL INAVI</t>
  </si>
  <si>
    <t>PENDIENTE FACTURA POR EL 50% DE SERVICIOS FUNERARIOS A LOS EMPLEADOS DEL JARDIN, MAYO 2022</t>
  </si>
  <si>
    <t>B1500001132</t>
  </si>
  <si>
    <t>PENDIENTE FACTURA POR EL 50% DE SERVICIOS FUNERARIOS A LOS EMPLEADOS DEL JARDIN, JUNIO 2022</t>
  </si>
  <si>
    <t>B1500001133</t>
  </si>
  <si>
    <t>PENDIENTE FACTURA POR EL 50% DE SERVICIOS FUNERARIOS A LOS EMPLEADOS DEL JARDIN, JULIO 2022</t>
  </si>
  <si>
    <t>B1500001134</t>
  </si>
  <si>
    <t>PENDIENTE FACTURA POR EL 50% DE SERVICIOS FUNERARIOS A LOS EMPLEADOS DEL JARDIN, AGOSTO 2022</t>
  </si>
  <si>
    <t>B1500001135</t>
  </si>
  <si>
    <t>PENDIENTE FACTURA POR EL 50% DE SERVICIOS FUNERARIOS A LOS EMPLEADOS DEL JARDIN, SEPTIEMBRE 2022</t>
  </si>
  <si>
    <t>B1500001136</t>
  </si>
  <si>
    <t>PENDIENTE FACTURA POR EL 50% DE SERVICIOS FUNERARIOS A LOS EMPLEADOS DEL JARDIN, OCTUBRE 2022</t>
  </si>
  <si>
    <t>B1500001137</t>
  </si>
  <si>
    <t>PENDIENTE FACTURA POR EL 50% DE SERVICIOS FUNERARIOS A LOS EMPLEADOS DEL JARDIN, NOVIEMBRE 2022</t>
  </si>
  <si>
    <t>B1500001138</t>
  </si>
  <si>
    <t>PENDIENTE FACTURA POR EL 50% DE SERVICIOS FUNERARIOS A LOS EMPLEADOS DEL JARDIN, DICIEMBRE 2022</t>
  </si>
  <si>
    <t>B1500001139</t>
  </si>
  <si>
    <t>JOSE ARIAS</t>
  </si>
  <si>
    <t>PENDIENTE PAGO DE FIANZA EN EL DOMUS GRANDE PARA FIESTA DE COLEGIO EN FECHA 19/12/22</t>
  </si>
  <si>
    <t>B1500007795</t>
  </si>
  <si>
    <t>PENDIENTE FACTURA POR EL PLAN DE INTERNET CORRESPONDIENTE A LA CTA 84163506 PERIODO 14-NOV-22 AL 13-DIC-22</t>
  </si>
  <si>
    <t>B1500046406</t>
  </si>
  <si>
    <t xml:space="preserve">VARIOS SEGÚN ANEXOS </t>
  </si>
  <si>
    <t>PENDIENTE PAGO AL PERSONAL DE LA DIVISION DE SERVICIOS GENERALES EL CUAL LABORO HORAS EXTRAS CUBRIENDO LAS ACTIVIDADES POR ALQUILERES DE ESPACIOS EN EL MES DE NOVIEMBRE 2022</t>
  </si>
  <si>
    <t>RH-481</t>
  </si>
  <si>
    <t>JOSE BIENVENIDO DE LOS SANTOS</t>
  </si>
  <si>
    <t>PENDIENTE PAGO EL CUAL LABORO HORAS EXTRAS CUBRIENDO LAS CTIVIDADES POR ALQUILERES DE ESPACIOS LOS DIAS 20, 26 Y 27 DEL MES DE NOVIEMBRE 200</t>
  </si>
  <si>
    <t>RH-482</t>
  </si>
  <si>
    <t>SOLANLLY VARGAS HERNANDEZ</t>
  </si>
  <si>
    <t>PENDIENTE PAGO DE PASANTIA EN LA DIVISION DE BANCO DE SEMILLAS DESDE EL 13 DE SEPTIEMBRE HASTA EL 04 DE DICIEMBRE 2022</t>
  </si>
  <si>
    <t>RH-483</t>
  </si>
  <si>
    <t>PENDIENTE PAGO DE NOMINA TEMPORAL ADICIONAL DICIEMBRE 2022</t>
  </si>
  <si>
    <t>RH-NOMINA</t>
  </si>
  <si>
    <t>PENDIENTE PAGO DE NOMINA FIJA ADICIONAL DICIEMBRE 2022</t>
  </si>
  <si>
    <t>WORLD TECHNOLOGY TATIS, SRL</t>
  </si>
  <si>
    <t xml:space="preserve">PENDIENTE FACTURA POR ADQUISICION DE GEL ANTIBACTERIAL Y ALCOHOL ISOPROPILICO PARA SER UTILIZADO EN LA INSTITUCION </t>
  </si>
  <si>
    <t>B1500000897</t>
  </si>
  <si>
    <t xml:space="preserve">PENDIENTE FACTURA POR ADQUISICION DE ARTICULOS DE FERRETERIA PARA SER UTILIZADOS EN LA INSTITUCION </t>
  </si>
  <si>
    <t>B1500000852</t>
  </si>
  <si>
    <t>PENDIENTE PAGO DE NOMINA FIJA MES DE DICIEMBRE 2022</t>
  </si>
  <si>
    <t>PENDIENTE PAGO DE NOMINA CARÁCTER TEMPORAL DICIEMBRE 2022</t>
  </si>
  <si>
    <t xml:space="preserve">PENDIENTE FACTURA POR ADQUISICION DE CAJA DE SEGURIDAD (CAJA FUERTE) PARA SER UTILIZADA EN LA INSTITUCION </t>
  </si>
  <si>
    <t>B1500000155</t>
  </si>
  <si>
    <t>PENDIENTE FACTURA POR ADQUISICION DE CASAS DE CAMPAÑA PARA SER UTILIZADAS EN LOS VIAJES DE CAMPOR DEL DEPTO DE BOTANICA</t>
  </si>
  <si>
    <t>B1500000156</t>
  </si>
  <si>
    <t>GARENA, SRL</t>
  </si>
  <si>
    <t xml:space="preserve">PENDIENTE FACTURA POR ADQUISICION DE ROLLOS DE PAPEL HIGIENICO PARA SER UTILIZADO EN LA INSTITUCION </t>
  </si>
  <si>
    <t>B1500000364</t>
  </si>
  <si>
    <t>HCJ LOGISTICS, SR5L</t>
  </si>
  <si>
    <t>PENDIENTE FACTURA POR LA ADQUISICION DE MAVIC MINI 3 DJI PRO RC SINGLE (DRONE) PARA SER UTILIZADO EN LA INSTITUCION</t>
  </si>
  <si>
    <t>B1500000125</t>
  </si>
  <si>
    <t xml:space="preserve">PENDIENTE FACTURA POR ADQUISICION DE BATERIAS PARA SER UTILIZADAS EN LOS VEHICULOS, GENERADOR ELECTRICO DE LA INSTITUCION </t>
  </si>
  <si>
    <t>B1500000262</t>
  </si>
  <si>
    <t xml:space="preserve">PENDIENTE FACTURA POR LA ADQUISICION DE 2 MESA XTECH CON TOPE PARA SER UTILIZADAS EN LA INSTITUCION </t>
  </si>
  <si>
    <t>B1500003440</t>
  </si>
  <si>
    <t>OLGA ALTAGRACIA VICTORIANO DE LOS SANTOS</t>
  </si>
  <si>
    <t>PENDIENTE PAGO DE FIANZA POR ALQUILER DEL DOMUS PEQUEÑO PARA BABY SHOWER EL 27/12/22</t>
  </si>
  <si>
    <t>XIOMARA ESPECIALIDADES SRL</t>
  </si>
  <si>
    <t>PENDIENTE FACTURA POR ADQUISICION DE REFRIGERIO PREEMPACADO PARA 280 PERSONAS CON MOTIVO A JORNADA DE SOCIALIZACION DE LA CARTA COMPROMISO JBN</t>
  </si>
  <si>
    <t>B1500000773</t>
  </si>
  <si>
    <t xml:space="preserve">PENDIENTE FACTURA POR ADQUISICION DE SERVICIO DE ALMUERZO TIPO BUFFET PARA 280 PERSONAS ACTIVIDAD DE SOCIALIZACION PARA RECONOCER LA LABOR DE LOS EMPLEADOS DESTACADOS </t>
  </si>
  <si>
    <t>B1500000774</t>
  </si>
  <si>
    <t>MOTO MARITZA, SRL</t>
  </si>
  <si>
    <t>PENDIENTE FACTURA POR ADQUISICION DE LUIBRICANTES PARA SER UTILIZADOS EN LA INSTITUCION</t>
  </si>
  <si>
    <t>B1500000627</t>
  </si>
  <si>
    <t>PENDIENTE FACTURA POR CONTRATACION DE EMPRESA ESPECIAALIZADA PARA MANEJO DE LAS REDES SOCIALES DEL JBN MES DE DICIEMBRE 2022</t>
  </si>
  <si>
    <t>B1500000010</t>
  </si>
  <si>
    <t>INVERSIONES SANFRA SRL</t>
  </si>
  <si>
    <t>PENDIENTE FACTURA POR LA ADQUISICION DE ROLLOS DE PAPEL HIGIENICO INSTITUCIONAL</t>
  </si>
  <si>
    <t>B1500000501</t>
  </si>
  <si>
    <t>JOSE VICENTE ROSENDO ARIAS</t>
  </si>
  <si>
    <t>PENDIENTE PAGO DE FIANZA DEL DOMUS GRANDE PARA BODA EN FECHA 23/12/2022</t>
  </si>
  <si>
    <t>COVOMESA, SRL</t>
  </si>
  <si>
    <t>PENDIENTE FACTURA POR LA ADQUISICION DE SUMINISTRO Y COLOCACION DE PUERTA Y CRISTAL FIJO EN PUERTA DEL JBN</t>
  </si>
  <si>
    <t>B1500000048</t>
  </si>
  <si>
    <t>PENDIENTE FACTURA POR LA ADQUISICION DE 44.15 GALONES DE GAS PARA USO EN LA COCINA DE LOS SERVIDORES DE LA INSTITUCION</t>
  </si>
  <si>
    <t>B1500017328</t>
  </si>
  <si>
    <t>CASA DOÑA MARCIA, CADOMA</t>
  </si>
  <si>
    <t>B1500000311</t>
  </si>
  <si>
    <t>KHALICCO INVESTMENTS, SRL</t>
  </si>
  <si>
    <t xml:space="preserve">PENDIENTE FACTURA POR LA ADQUISICION DE ARTICULOS DE FERRETERIA PARA SER UTILIZADOS EN LA INSTITUCION </t>
  </si>
  <si>
    <t>B1500000746</t>
  </si>
  <si>
    <t>IMPLEMENTOS Y MAQUINARIAS (IMCA)</t>
  </si>
  <si>
    <t xml:space="preserve">PENDIENTE FACTURA POR LA ADQUISICION DE REPUESTOS PARA SER UTILIZADOS EN LA INSTITUCION </t>
  </si>
  <si>
    <t xml:space="preserve">PENDIENTE FACTURA POR LA ADQUISICION DE BUJIA PARA SER UTILIZADOS EN LA INSTITUCION </t>
  </si>
  <si>
    <t xml:space="preserve">PENDIENTE FACTURA POR ADQUISICION DE GOMAS TRASERAS PARA SER UTILIZADAS EN LOS VEHICULOS DE LA INSTITUCION </t>
  </si>
  <si>
    <t>B1500000748</t>
  </si>
  <si>
    <t xml:space="preserve">PENDIENTE FACTURA POR ADQUISICION DE CARRETILLAS PARA SER UTILIZADAS EN LA INSTITUCION </t>
  </si>
  <si>
    <t>B1500000749</t>
  </si>
  <si>
    <t>DOVINET</t>
  </si>
  <si>
    <t xml:space="preserve">PENDIENTE FACTURA POR LA CONTRATACION DE SERVICIO PARA LA ACTUALIZACION Y MIGRACION DE LA BASE DE DATOS DEL SERVIDOR DEL SISTEMA DEL CLUB DE CAMINANTES </t>
  </si>
  <si>
    <t>B1500000158</t>
  </si>
  <si>
    <t>PENDIENTE FACTURA POR ADQUISICION DE SLEEPING BAG, SLEEPING BAD,  PARA SER UTILIZADOS EN LOS VIAJES DE CAMPOR DEL DEPTO DE BOTANICA</t>
  </si>
  <si>
    <t>B1500000160</t>
  </si>
  <si>
    <t xml:space="preserve">PENDIENTE FACTURA POR ADQUISICION DE ARTICULOS FERRETERO PARA SER UTILIZADOS EN LA INSTITUCION </t>
  </si>
  <si>
    <t>B1500000855</t>
  </si>
  <si>
    <t xml:space="preserve">PENDIENTE FACTURA POR ADQUISICION DE ESCALERA PEQUEÑA Y PISTOLA DE IMPACTO M18 PARA SER UTILIZADOS EN LA INSTITUCION </t>
  </si>
  <si>
    <t>B1500000856</t>
  </si>
  <si>
    <t>IMPRENTA AMIGO DEL HOGAR</t>
  </si>
  <si>
    <t xml:space="preserve">PENDIENTE IMPRESIÓN DE LIBROS </t>
  </si>
  <si>
    <t>B1500000394</t>
  </si>
  <si>
    <t>B1500107165</t>
  </si>
  <si>
    <t>SOLENI JEAN BAPTISTA</t>
  </si>
  <si>
    <t>PENDIENTE PAGO DE FIANZA POR ALQUILER DEL PATIO ESPAÑOL PARA BODA EL 29/12/2022</t>
  </si>
  <si>
    <t>ASOCIACION DE IGLESIAS DE CRISTO DE GAZCUE</t>
  </si>
  <si>
    <t>PENDIENTE PAGO DE FIANZA DEL DOMUS PEQUEÑO PARA DESAYUNO EN FECHA 07/01/2023</t>
  </si>
  <si>
    <t xml:space="preserve">PENDIENTE FACTURA POR ADQUISICION DE EQUIPOS DE INFORMATICA PARA SER UTILIZADOS EN LA INSTITUCION </t>
  </si>
  <si>
    <t>B1500004772</t>
  </si>
  <si>
    <t xml:space="preserve">ERIK ANTONIO ALMONTE BELLIARD </t>
  </si>
  <si>
    <t>PENDIENTE PAGO DE LAS VACACIONES NO DISFRUTADAS CORRESPONDIENTE A 13 DIAS</t>
  </si>
  <si>
    <t>RH-496</t>
  </si>
  <si>
    <t>PENDIENTE PAGO EL CUAL ALBORO HORAS EXTRAS DURANTE EL MES DE NOVIEMBRE Y DICIEMBRE 2022</t>
  </si>
  <si>
    <t>RH-497</t>
  </si>
  <si>
    <t xml:space="preserve">MARLENY DEL ROSARIO </t>
  </si>
  <si>
    <t>PENDIENTE PAGO EL CUAL ALBORO HORAS EXTRAS EL DIA 21/12/22</t>
  </si>
  <si>
    <t>RH-498</t>
  </si>
  <si>
    <t xml:space="preserve">PENDIENTE FACTURA POR ADQUISICION DE AGENDAS PERSONALIZADAS Y BOLSOS POLIPROPILENO PARA SER UTILIZADOS EN LA INSTITUCION </t>
  </si>
  <si>
    <t>B1500001572</t>
  </si>
  <si>
    <t xml:space="preserve">PENDIENTE FACTURA POR ADQUISICION DE MAQUINARIAS Y EQUIPOS PARA SER UTILIZADOS EN LA INSTITUCION </t>
  </si>
  <si>
    <t>B1500000859</t>
  </si>
  <si>
    <t>PENDIENTE FACTURA POR EL SERVICIO CELULAR ASIGNADOS AL DIRECTOR Y SUB-DIRECTOR DE LA INSTITUCION, MES DE DICIEMBRE 2022</t>
  </si>
  <si>
    <t>B1500191359</t>
  </si>
  <si>
    <t>PENDIENTE FACTURA DEL SERVICIO DE TELEFONO, INTERNET Y FAX AL MES DE DICIEMBRE 2022</t>
  </si>
  <si>
    <t>B1500191356</t>
  </si>
  <si>
    <t>B1500191357</t>
  </si>
  <si>
    <t>B1500191358</t>
  </si>
  <si>
    <t>PENDIENTE FACTURA DEL SERVICIO PLAN FLOTILLAS E INTERNET CORRESPONDIENTE AL MES DE DICIEMBRE 2022</t>
  </si>
  <si>
    <t>B1500190798</t>
  </si>
  <si>
    <t>JANET MARIBEL PEREZ GOMEZ</t>
  </si>
  <si>
    <t>PENDIENTE PAGO DE FIANZA DEL DOMUS GRANDE PARA CUMPLEAÑOS EN FECHA 06/01/2023</t>
  </si>
  <si>
    <t>ACTUALIDADES</t>
  </si>
  <si>
    <t>B1500001235</t>
  </si>
  <si>
    <t>BOSQUESA</t>
  </si>
  <si>
    <t>PENDIENTE FACTURA POR ADQUISICION DE PIEZAS, RESPUESTOS Y PARA REPARACION Y MANTENIMIENTO DE EQUIPOS</t>
  </si>
  <si>
    <t>B1500002502</t>
  </si>
  <si>
    <t>DIGITAL BUSINESS GROUP DBG SRL-DOMINICANA</t>
  </si>
  <si>
    <t xml:space="preserve">PENDIENTE FACTURA POR ADQUISICION DE SCANSNAP PARA SER UTILIZADOS EN LAINSTITUCION </t>
  </si>
  <si>
    <t>B1500000134</t>
  </si>
  <si>
    <t>QUICK PRINT</t>
  </si>
  <si>
    <t>PENDIENTE FACTURA POR LA DIAGRAMACION DE CARPETAS Y MEMORAS INSTITUCIONALES</t>
  </si>
  <si>
    <t>B1500000329</t>
  </si>
  <si>
    <t>LOS HIDALGOS</t>
  </si>
  <si>
    <t xml:space="preserve">PENDIENTE FACTURA POR ADQUISICION DE MEDICAMENTOS PARA CONSUMO EN LA INSTITUCION </t>
  </si>
  <si>
    <t>B1500099662</t>
  </si>
  <si>
    <t>B1500099663</t>
  </si>
  <si>
    <t>PENDIENTE IMPRESIÓN DE REVISTAS</t>
  </si>
  <si>
    <t>B1500000395</t>
  </si>
  <si>
    <t xml:space="preserve">PENDIENTE FACTURA ENERGIA ELECTRICA AL MES DE DICIEMBRE 2022 </t>
  </si>
  <si>
    <t>B1500343576</t>
  </si>
  <si>
    <t>PENDIENTE FACTURA ENERGIA ELECTRICA AL MES DE DICIEMBRE 2022 PERIODO 17/11/2022-17/12/2022</t>
  </si>
  <si>
    <t>B1500345536</t>
  </si>
  <si>
    <t>B1500345537</t>
  </si>
  <si>
    <t>TOTAL DICIEMBRE 2022</t>
  </si>
  <si>
    <t>B1500039367</t>
  </si>
  <si>
    <t>B1500039493</t>
  </si>
  <si>
    <t>B1500039043</t>
  </si>
  <si>
    <t>YAN CARLOS DEL ROSARIO SANTANA</t>
  </si>
  <si>
    <t>PENDIENTE PAGO DE FIANZA DEL AREA DE LOS PINOS Y CATEDRAL DEL BAMBU PARA BODA EN FECHA 15/1/23</t>
  </si>
  <si>
    <t>PAGO DE FACTURA, POR EL USO DE AGUA POTABLE, MES DE ENERO 2023.</t>
  </si>
  <si>
    <t>B1500109348</t>
  </si>
  <si>
    <t>B1500109349</t>
  </si>
  <si>
    <t>B1500109353</t>
  </si>
  <si>
    <t>RAUL VASQUEZ SARITA</t>
  </si>
  <si>
    <t>PENDIENTE PAGO DE FIANZA DEL AREA VERDE DEL TE PARA CUM´LEAÑOS EN FECHA 18/1/23</t>
  </si>
  <si>
    <t>PENDIENTE PAGO SUPLENCIA POR EL CARGO VACANTE ENC. DEPTO BOTANICA POR UN PERIODO DE 31 DIAS DEL MES DE DICIEMBRE 2022</t>
  </si>
  <si>
    <t>RH-002</t>
  </si>
  <si>
    <t xml:space="preserve">VARIOS SEGÚN ANEXO </t>
  </si>
  <si>
    <t>PENDIENTE PAGO AL PERSONAL DE LA SECCION DE TRANSPORTACION QUE ESTUVO LABORANDO EL DIA FERIADO 02 DE ENERO (DIA FERIADO POR DISPOSICION PRESIDENCIAL)</t>
  </si>
  <si>
    <t>RH-003</t>
  </si>
  <si>
    <t xml:space="preserve">OLGA DOLORES CORDERO </t>
  </si>
  <si>
    <t>PENDIENTE PAGO DE FIANZA DEL DOMUS GRANDE PARA CUMPLEAÑOS DE 15 AÑOS EN FECHA 18/2/23</t>
  </si>
  <si>
    <t>PENDIENTE FACTURA POR EL PLAN DE INTERNET CORRESPONDIENTE A LA CTA 85569019 PERIODO 01-DIC-22 AL 31-DIC-22</t>
  </si>
  <si>
    <t>B1500046949</t>
  </si>
  <si>
    <t>PENDIENTE FACTURA POR LA ADQUISICION DE 51 BOTELLONES DE AGUA CRISTAL PURIFICADA</t>
  </si>
  <si>
    <t>B1500040059</t>
  </si>
  <si>
    <t>PENDIENTE PAGO AL PERSONAL DE LA DIVISION DE SERVICIO AL PUBLICO QUE ESTUVO LABOTANDO EL DIA FERIADO 02 DE ENERO (DIA FERIADO POR DISPOSICION PRESIDENCIAL)</t>
  </si>
  <si>
    <t>RH-005</t>
  </si>
  <si>
    <t>PENDIENTE PAGO DE COMPENSACION A MENSAJEROS POR USO DE SUS MOTORES EN EL MES DE ENERO 2023</t>
  </si>
  <si>
    <t>RH-006</t>
  </si>
  <si>
    <t>PENDIENTE PAGO POR COMPENSACION SERVICIOS DE SEGURIDAD CORRESPONDIENTE AL MES DE ENERO 2023</t>
  </si>
  <si>
    <t>RH-007</t>
  </si>
  <si>
    <t>PENDIENTE PAGO AL PERSONAL DE LA DIVISION DE TESORERIA QUE ESTUVO LABORANDO EL DIA FERIADO 02 DE ENERO (DIA FERIADO POR DISPOSICION PRESIDENCIAL)</t>
  </si>
  <si>
    <t>RH-011</t>
  </si>
  <si>
    <t>PENDIENTE PAGO EL CUAL LABORO HORAS EXTRAS CUBRIENDO LAS ACTIVIDADES POR ALQUILERES DE ESPACIOS LOS DIAS 19, 20, 21, 26, 27 Y 28 DEL MES DE DICIEMBRE 2022</t>
  </si>
  <si>
    <t>RH-008</t>
  </si>
  <si>
    <t>ROSA MARIA GIL</t>
  </si>
  <si>
    <t>PENDIENTE PAGO EL CUAL LABORO HORAS EXTRAS CUBRIENDO LAS ACTIVIDADES POR ALQUILLERES DE ESPACIOS LOS DIAS 10 Y 11 DEL MES DE DICIEMBRE 2022</t>
  </si>
  <si>
    <t>RH-009</t>
  </si>
  <si>
    <t>PENDIENTE PAGO AL PERSONAL DE LA DIVISION DE SERVICIOS GENERALES EL CUAL LABORO HORAS EXTRAS CUBRIENDO LAS ACTIVIDADES POR ALQUILERES DE ESPACIOS EN EL MES DE DICIEMBRE 2022</t>
  </si>
  <si>
    <t>RH-010</t>
  </si>
  <si>
    <t>PENDIENTE PAGO DE SEGURO COMPLEMENTARIOS DE SALUD AL SUB-DIRECTOR Y ENC DEL TIC, CORRESPONDIENTE AL MES DE ENERO 2023</t>
  </si>
  <si>
    <t>B15000026637</t>
  </si>
  <si>
    <t>DESIREE VALDEZ</t>
  </si>
  <si>
    <t>PENDIENTE PAGO DE FIANZA POR ALQUILER DE 1/2 PATIO ESPAÑOL PARA BABY SHOWER EL 15/01/2023</t>
  </si>
  <si>
    <t>MARIA  ISABEL AQUINO NAVARRO</t>
  </si>
  <si>
    <t>PENDIENTE PAGO DE FIANZA DE LA ACTIVIDAD CUMPLEAÑOS CELEBRADA EL 12/02/2022 EN EL PATIO ESPAÑOL</t>
  </si>
  <si>
    <t>PENDIENTE FACTURA POR LA ADQUISICION DE 43 BOTELLONES DE AGUA CRISTAL PURIFICADA</t>
  </si>
  <si>
    <t>B1500040121</t>
  </si>
  <si>
    <t>PENDIENTE PAGO AL PERSONAL QUE ESTUVO LABORANDO EL LUNES 09 DE ENERO FERIADO POR MOTIVO DE REYES</t>
  </si>
  <si>
    <t>RH-019</t>
  </si>
  <si>
    <t>PENDIENTE PAGO AL PERSONAL QUE ESTUVO LABORANDO EL DIA FERIADO 02 DE ENERO (DIA FERIADO POR DISPOSICION PRESIDENCIAL)</t>
  </si>
  <si>
    <t>RH-020</t>
  </si>
  <si>
    <t>B1500047277</t>
  </si>
  <si>
    <t>PENDIENTE FACTURA SEGURO COMPLEMENTARIO DE SALUD MENOS NOTA DE CREDITO</t>
  </si>
  <si>
    <t>B1500007933</t>
  </si>
  <si>
    <t>INTERDECO</t>
  </si>
  <si>
    <t xml:space="preserve">PENDIENTE FACTURA POR ADQUISICION DE ALFOMBRAS PARA SER UTILIZADAS EN LA INSTITUCION </t>
  </si>
  <si>
    <t>B1500000365</t>
  </si>
  <si>
    <t>BLADY &amp; ASOCIADOS, SRL</t>
  </si>
  <si>
    <t>PENDIENTE PAGO DE FIANZA POR ALQUILER DE 1/2 PLAZA CENTRAL PARA EXHIBICION DE VEHICULOS LOS DIAS 25, 26 Y 27/01/2023</t>
  </si>
  <si>
    <t>PENDIENTE ITBIS CORRESPONDIENTE A ALQUILER DE 1/2 PLAZA CENTRAL PARA EXHIBICION DE VEHICULOS LOS DIAS 25, 26 Y 27/01/2023</t>
  </si>
  <si>
    <t>PENDIENTE FACTURA POR EL USO DE SERVICIO CELULAR ASIGNADO AL DIRECTOR Y SUB-DIRECTOR DE LA INSTITUCION MES DE ENERO 2023</t>
  </si>
  <si>
    <t>E450000001666</t>
  </si>
  <si>
    <t>PENDIENTE FACTURA DEL SERVICIO PLAN FLOTILLAS E INTERNET CORRESPONDIENTE AL MES DE ENERO 2023</t>
  </si>
  <si>
    <t>E450000001548</t>
  </si>
  <si>
    <t>PENDIENTE PAGO CORRESPONDIENTE AL PERSONAL DE LOS DIFERENTES DEPARTAMENTOS QUE ESTUVIERON LABORANDO EL DIA FERIADO 21 DE ENERO (DIA DE LA VIRGEN DE LA ALTAGRACIA) 2023</t>
  </si>
  <si>
    <t>RH-036</t>
  </si>
  <si>
    <t>E450000000966</t>
  </si>
  <si>
    <t>E450000001188</t>
  </si>
  <si>
    <t>E450000001625</t>
  </si>
  <si>
    <t>MIRIAM VALDEZ</t>
  </si>
  <si>
    <t>PENDIENTE PAGO DE FIANZA DEL DOMUS PEQUEÑO EL DIA 12/2/23</t>
  </si>
  <si>
    <t>PENDIENTE FACTURA ENERGIA ELECTRICA AL MES DE ENERO 2023 PERIODO 17/12/2022-17/01/2023</t>
  </si>
  <si>
    <t>B1500351775</t>
  </si>
  <si>
    <t>B1500351776</t>
  </si>
  <si>
    <t>TOTAL ENERO 2023</t>
  </si>
  <si>
    <t>SEGUROS RESERVAS</t>
  </si>
  <si>
    <t>PENDIENTE PAGO RENOVACION DE POLIZA DE SEGURO VEHICULOS DE MOTOR FLOTILLA VIGENCIA: DESDE 04/01/2023 HASTA 04/01/2024</t>
  </si>
  <si>
    <t>B1500039162</t>
  </si>
  <si>
    <t>YULISA EVANGELISTA MATOS</t>
  </si>
  <si>
    <t>PENDIENTE PAGO DE INDEMNIZACION CORRESPONDIENTE A 3 AÑOS</t>
  </si>
  <si>
    <t>RH-022</t>
  </si>
  <si>
    <t>PENDIENTE PAGO DE LAS VACACIONES NO DISFRUTADAS CORRESPONDIENTE A 12 DIAS</t>
  </si>
  <si>
    <t>RH-023</t>
  </si>
  <si>
    <t>PENDIENTE PAGO DE COMPENSACION A MENSAJEROS POR USO DE SUS MOTORES EN EL MES DE FEBRERO 2023</t>
  </si>
  <si>
    <t>DF-016</t>
  </si>
  <si>
    <t>PENDIENTE PAGO POR COMPENSACION SERVICIOS DE SEGURIDAD CORRESPONDIENTE AL MES DE FEBRERO 2023</t>
  </si>
  <si>
    <t>DF-015</t>
  </si>
  <si>
    <t>JULIO ANTONIO RODRIGUEZ MARTE</t>
  </si>
  <si>
    <t>PENDIENTE PAGO DE INDEMNIZACION CORRESPONDIENTE A 1 AÑO</t>
  </si>
  <si>
    <t>RH-035</t>
  </si>
  <si>
    <t>HUMANO SEGUROS</t>
  </si>
  <si>
    <t>PENDIENTE PAGO DE SEGURO COMPLEMENTARIOS DE SALUD AL SUB-DIRECTOR, ENC. DEL TIC Y ASISTENTE DEL DIRECTOR</t>
  </si>
  <si>
    <t>B1500026869</t>
  </si>
  <si>
    <t>B1500039691</t>
  </si>
  <si>
    <t>CORPORACION DEL ACUEDUCTO Y ALCANTARILLADO DE SANTO DOMINGO                                                      CAASD</t>
  </si>
  <si>
    <t>PAGO DE FACTURA, POR EL USO DE AGUA POTABLE, MES DE FEBRERO 2023.</t>
  </si>
  <si>
    <t>B1500110678</t>
  </si>
  <si>
    <t>B1500110679</t>
  </si>
  <si>
    <t>B1500110682</t>
  </si>
  <si>
    <t>PENDIENTE PAGO SUPLENCIA POR EL CARGO VACANTE ENC. DEPTO BOTANICA POR UN PERIODO DE 31 DIAS DEL MES DE ENERO 2023</t>
  </si>
  <si>
    <t>RH-045</t>
  </si>
  <si>
    <t xml:space="preserve">RAFAEL LIBRADO GONZALEZ SANTA </t>
  </si>
  <si>
    <t>PENDIENTE PAGO DE LAS VACACIONES NO DISFRUTADAS CORRESPONDIENTE A 60 DIAS</t>
  </si>
  <si>
    <t>RH-046</t>
  </si>
  <si>
    <t>GILDA VALERA</t>
  </si>
  <si>
    <t>PENDIENTE PAGO DE FIANZA DEL AREA DEL RELOJ PARA PASADIA FAMILIAR EN FECHA 22/04/23</t>
  </si>
  <si>
    <t>PENDIENTE FACTURA POR EL PLAN DE INTERNET CORRESPONDIENTE A LA CTA 85569019 PERIODO 01-ENE-23 AL 31-ENE-23</t>
  </si>
  <si>
    <t>B1500047822</t>
  </si>
  <si>
    <t>FATIMA DE LOS SANTOS</t>
  </si>
  <si>
    <t>PENDIENTE PAGO POR DEVOLUCION CORRESPONDIENTE A GASTOS EDUCATIVO</t>
  </si>
  <si>
    <t>RH-049</t>
  </si>
  <si>
    <t>ACECH</t>
  </si>
  <si>
    <t>PENDIENTE PAGO DE FIANZA POR ALQUILER DEL AREA DEL RELOJ Y RUTA CAMINATA EL 04/02/2023</t>
  </si>
  <si>
    <t xml:space="preserve">PENDIENTE PAGO AL PERSONAL DE LOS DIFERENTES DEPARTAMENTOS QUE ESTUVIERON LABORANDO EL DIA 30 DE ENERO </t>
  </si>
  <si>
    <t>RH-053</t>
  </si>
  <si>
    <t>FRANKLIN MONTERO CASTILLO</t>
  </si>
  <si>
    <t>PENDIENTE PAGO EL CUAL LABORO HORAS EXTRAS DURANTE EL MES DE ENERO 2023</t>
  </si>
  <si>
    <t>RH-054</t>
  </si>
  <si>
    <t>ENRYS MANUEL PEREZ</t>
  </si>
  <si>
    <t>RH-055</t>
  </si>
  <si>
    <t>YUDELSI DE RABEN</t>
  </si>
  <si>
    <t>PENDIENTE PAGO DE FIANZA DEL PATIO ESPAÑOL PARA BABY SHOWER EN FECHA 12/02/2023</t>
  </si>
  <si>
    <t>SANTA RAMIREZ PEREZ</t>
  </si>
  <si>
    <t>PENDIENTE PAGO DE FIANZA DEL DOMUS GRANDE PARA CUMPLEAÑOS EN FECHA 26/02/2023</t>
  </si>
  <si>
    <t>NESTINA CONTRERAS ROSARIO</t>
  </si>
  <si>
    <t xml:space="preserve">PENDIENTE PAGO DE LAS VACACIONES NO DISFRUTADAS CORRESPONDIENTE A 56 DIAS </t>
  </si>
  <si>
    <t>RH-058</t>
  </si>
  <si>
    <t>PENDIENTE FACTURA POR EL 50% DE SERVICIOS FUNERARIOS A LOS EMPLEADOS DEL JARDIN, ENERO 2023</t>
  </si>
  <si>
    <t>B1500001215</t>
  </si>
  <si>
    <t>PENDIENTE FACTURA POR EL 50% DE SERVICIOS FUNERARIOS A LOS EMPLEADOS DEL JARDIN, FEBRERO 2023</t>
  </si>
  <si>
    <t>B1500001217</t>
  </si>
  <si>
    <t>PENDIENTE PAGO AL PERSONAL DE LA DIVISION DE SERVICIOS GENERALES EL CUAL LABORARON HORAS EXTRAS DURANTE EL MES DE ENERO 2023</t>
  </si>
  <si>
    <t>RH-060</t>
  </si>
  <si>
    <t>JUAN ARCIDES BRYAN MONEGRO</t>
  </si>
  <si>
    <t>PENDIENTE PAGO DE FIANZA DEL AREA DE PLANTAS MEDICINALES PARA CUMPLEAÑOS EN FECHA 18/02/2023</t>
  </si>
  <si>
    <t>IGLESIA NUEVO AMANECER II (WILMA L. MOSQUE)</t>
  </si>
  <si>
    <t>PENDIENTE PAGO DE FIANZA DEL PATIO ESPAÑOL PARA CULTO EN FECHA 18/02/23</t>
  </si>
  <si>
    <t>ANA VALENZUELA</t>
  </si>
  <si>
    <t>PENDIENTE PAGO DE FIANZA DEL DOMUS PEQUEÑO PARA BABY SHOWER EL 19/02/23</t>
  </si>
  <si>
    <t>DEYANEIRIS MARISOL ROSARIO</t>
  </si>
  <si>
    <t>PENDIENTE PAGO DE FIANZA DEL RELOJ PARA BODA EN FECHA 26/02/23</t>
  </si>
  <si>
    <t>SEGURO NACIONAL DE SALUD</t>
  </si>
  <si>
    <t>PENDIENTE PAGO DE SEGURO COMPLEMENTARIOS DE SALUD AL SUB-DIRECTOR Y ENC DEL TIC, CORRESPONDIENTE AL MES DE MARZO 2023</t>
  </si>
  <si>
    <t>B1500008046</t>
  </si>
  <si>
    <t xml:space="preserve">ALTAGRACIA CELESTE ARIAS </t>
  </si>
  <si>
    <t>PENDIENTE PAGO DE LAS VACACIONES NO DISFRUTADAS CORRESPONDIENTE A 25 DIAS</t>
  </si>
  <si>
    <t>RH-072</t>
  </si>
  <si>
    <t>PENDIENTE PAGO DE FACTURA PLAN DE INTERNET CORRESPONDIENTE A LA CUENTA 84163506 PERIODO 14-ENE-23 AL 13-FEB-23</t>
  </si>
  <si>
    <t>B1500048144</t>
  </si>
  <si>
    <t>ARELYS FRANCISCA HERNANDEZ RODRIGUEZ</t>
  </si>
  <si>
    <t>PENDIENTE PAGO DE FIANZA DEL AREA PLANTAS MEDICINALES PARA BODA EN FECHA 13/05/23</t>
  </si>
  <si>
    <t>SANTIAGO VALDEZ</t>
  </si>
  <si>
    <t>PENDIENTE PAGO DE FIANZA POR ALQUILER DEL DOMUS PEQUEÑO MAS AREA VERDE PARA BODA EL 25/03/23</t>
  </si>
  <si>
    <t>NIURKA ALT. CAMPUSANO</t>
  </si>
  <si>
    <t>PENDIENTE PAGO DE FIANZA POR ALQUILER DEL DOMUS GRANDE PARA BODA EL 25/03/23</t>
  </si>
  <si>
    <t>BETHANIA REYNOSO</t>
  </si>
  <si>
    <t>PENDIENTE PAGO DE FIANZA POR LA ACTIVIDAD EN LA LAGUNA DEL PALMAR PARA CULTO EL 25/02/23</t>
  </si>
  <si>
    <t>NICAURI ANDREINA CONTRERAS</t>
  </si>
  <si>
    <t>PENDIENTE PAGO DE FIANZA DEL AREA DE PLANTAS MEDICINALES PARA BABY SHOWER EN FECHA 28/02/23</t>
  </si>
  <si>
    <t>KARIHASMA HERNANDEZ MONTERO</t>
  </si>
  <si>
    <t>PENDIENTE PAGO DE FIANZA DE LA CATEDRAL DEL BAMBU PARA BODA EN FECHA 04/03/23</t>
  </si>
  <si>
    <t>DANNY LIRIANO</t>
  </si>
  <si>
    <t>PENDIENTE PAGO DE FIANZA DEL DOMUS GRANDE PARA CONFERENCIA EN FECHA 27/02/23</t>
  </si>
  <si>
    <t>FRANCIA VICENTA RIVERA</t>
  </si>
  <si>
    <t>PENDIENTE PAGO DE LAS VACACIONES NO DISFRUTADAS DEL SR. ALBERTO VELOZ RAMIREZ, CORRESPONDIENTE A 60 DIAS QUIEN LABORO DESDE EL 01/02/1993 HASTA EL 04/10/2022</t>
  </si>
  <si>
    <t>RH-041</t>
  </si>
  <si>
    <t>PENDIENTE PAGO DEL SUELDO NUMERO 13 DEL SR. ALBERTO VELOZ RAMIREZ, CORRESPONDIENTE AL AÑO 2022</t>
  </si>
  <si>
    <t>RH-075</t>
  </si>
  <si>
    <t>RAFAEL HOLGUIN GONZALEZ</t>
  </si>
  <si>
    <t>PENDIENTE PAGO DE LAS VACACIONES NO DISFRUTADAS CORRESPONDIENTE A 5 DIAS</t>
  </si>
  <si>
    <t>RH-076</t>
  </si>
  <si>
    <t>RH-077</t>
  </si>
  <si>
    <t>PENDIENTE PAGO DE BONO POR DESEMPEÑO A LOS SERVIDORES DE CARRERA ADMINISTRATIVA, CORRESPONDIENTE AL AÑO 2022</t>
  </si>
  <si>
    <t>RH-078</t>
  </si>
  <si>
    <t>PENDIENTE FACTURA DEL SERVICIO DE TELEFONO, INTERNET Y FAX AL MES DE FEBRERO 2023</t>
  </si>
  <si>
    <t>E450000003558</t>
  </si>
  <si>
    <t>E450000004233</t>
  </si>
  <si>
    <t>PENDIENTE FACTURA DEL SERVICIO DE TELEFONO, INTERNET Y FAX AL MES DE FEBRERO 2023 SEGÚN NOTAS DE CREDITOS SECUENCIA: 0001585902</t>
  </si>
  <si>
    <t>E450000003796</t>
  </si>
  <si>
    <t>PENDIENTE FACTURA POR EL USO DE SERVICIO CELULAR ASIGNADO AL DIRECTOR Y SUB-DIRECTOR DE LA INSTITUCION MES DE FEBRERO 2023</t>
  </si>
  <si>
    <t>E450000004274</t>
  </si>
  <si>
    <t>PENDIENTE FACTURA DEL SERVICIO PLAN FLOTILLAS E INTERNET CORRESPONDIENTE AL MES DE FEBRERO 2023</t>
  </si>
  <si>
    <t>E450000004156</t>
  </si>
  <si>
    <t>PENDIENTE FACTURA ENERGIA ELECTRICA AL MES DE FEBRERO 2023 PERIODO 17/01/2023-15/02/2023</t>
  </si>
  <si>
    <t>B1500358181</t>
  </si>
  <si>
    <t>B1500358162</t>
  </si>
  <si>
    <t>TOTAL FEBRERO 2023</t>
  </si>
  <si>
    <t xml:space="preserve">SEGUROS RESERVAS </t>
  </si>
  <si>
    <t>PENDIENTE PAGO RENOVACION INCENDIO Y LINEAS ALIADAS (BASICA) VIGENCIA DESDE 17/02/2023 HASTA 17/02/2024</t>
  </si>
  <si>
    <t>B1500039215</t>
  </si>
  <si>
    <t>PENDIENTE PAGO RENOVACION RESPONSABILIDAD CIVIL EXTRACONTRACTUAL VIGENCIA DESDE 17/02/2023 HASTA 17/02/2024</t>
  </si>
  <si>
    <t>B1500039216</t>
  </si>
  <si>
    <t>PENDIENTE PAGO RENOVACION FIDELIDAD 3D VIGENCIA DESDE 17/02/2023 HASTA 17/02/2024</t>
  </si>
  <si>
    <t>B1500039217</t>
  </si>
  <si>
    <t>PENDIENTE PAGO RENOVACION AVERIA DE MAQUINARIAS VIGENCIA DESDE 17/02/2023 HASTA 17/02/2024</t>
  </si>
  <si>
    <t>B1500039219</t>
  </si>
  <si>
    <t>PENDIENTE PAGO RENOVACION TODO RIESGO ELECTRONICOS VIGENCIA DESDE 17/02/2023 HASTA 17/02/2024</t>
  </si>
  <si>
    <t>B1500039221</t>
  </si>
  <si>
    <t>CARLOS MANUEL ARACENA</t>
  </si>
  <si>
    <t xml:space="preserve">PENDIENTE PAGO DE LAS VACACIONES NO DISFRUTADAS CORRESPONDIENTE A 29 DIAS </t>
  </si>
  <si>
    <t>RH-021</t>
  </si>
  <si>
    <t>JUAN GREGORIO PAULINO</t>
  </si>
  <si>
    <t>PENDIENTE PAGO EL CUAL ESTUVO LABORANDO EN EL XVI FESTIVAL NACIONAL DE PLANTAS Y FLORES EL CUAL SE EFECTUO DESDE EL VIERNES 28 HASTA EL DOMINGO 30 EN EL MES DE OCTUBRE 2022</t>
  </si>
  <si>
    <t>RH-024</t>
  </si>
  <si>
    <t>PENDIENTE PAGO DE VIATICO EL DIA 9/2/23 CON EL OBJETIVO DE IMPARTIR CHARLA SOBRE LA PRESERVACION DE LA FLORA EN EL AYUNTAMIENTO DEL MUNICIPIO DE SAN FRANCISCO DE MACORIS</t>
  </si>
  <si>
    <t>EA-008</t>
  </si>
  <si>
    <t xml:space="preserve">PENDIENTE PAGO DE VIATICO EL DIA 7/2/23 CON EL OBJETIVO DE SER PARTICIPE DE LA CONVOCATORIA DE LA JUNTA DIRECTIVA DEL JARDIN BOTANICO DE SANTIAGO </t>
  </si>
  <si>
    <t>DG</t>
  </si>
  <si>
    <t>PAGO DE  HORAS EXTRAS POR HABER LABORADO DEL 28 AL 30 DE OCTUBRE 2022, EN EL XVI FESTIVAS NACIONAL DE PLANTAS Y FLORES.</t>
  </si>
  <si>
    <t>PENDIENTE FACTURA POR LA ADQUISICION DE 83 BOTELLONES DE AGUA CRISTAL PURIFICADA</t>
  </si>
  <si>
    <t>B1500040734</t>
  </si>
  <si>
    <t>B1500027201</t>
  </si>
  <si>
    <t>B1500041118</t>
  </si>
  <si>
    <t>PENDIENTE PAGO COMPENSACION A MENSAJEROS POR USO DE SUS MOTORES EN EL MES DE MARZO 2023</t>
  </si>
  <si>
    <t>DF-041</t>
  </si>
  <si>
    <t>PENDIENTE PAGO COMPENSACION SERVICIOS DE SEGURIDAD MES DE MARZO 2023</t>
  </si>
  <si>
    <t>DF-042</t>
  </si>
  <si>
    <t>PENDIENTE PAGO POR REEMBOLSO DE SUS GASTOS EDUCATIVOS DEL PERIODO ENERO/DICIEMBRE 2022</t>
  </si>
  <si>
    <t>DF-043</t>
  </si>
  <si>
    <t>PAGO DE FACTURA, POR EL USO DE AGUA POTABLE, MES DE MARZO 2023.</t>
  </si>
  <si>
    <t>B1500112944</t>
  </si>
  <si>
    <t>B1500112945</t>
  </si>
  <si>
    <t>B1500112948</t>
  </si>
  <si>
    <t>PENDIENTE FACTURA POR LA ADQUISICION DE 59 BOTELLONES DE AGUA CRISTAL PURIFICADA</t>
  </si>
  <si>
    <t>B1500040837</t>
  </si>
  <si>
    <t xml:space="preserve">ABRIL SENATA </t>
  </si>
  <si>
    <t>PENDIENTE PAGO DE FIANZA DE BODA CELEBRADA EN EL DOMUS PEQUEÑO EL DIA 29/04/2023</t>
  </si>
  <si>
    <t>PENDIENTE PAGO DE FACTURA PLAN DE INTERNET CORRESPONDIENTE A LA CUENTA 85569019 DEL 01-FEB-23 AL 28-FEB-23</t>
  </si>
  <si>
    <t>B1500048701</t>
  </si>
  <si>
    <t>CORDIS HERRERA</t>
  </si>
  <si>
    <t>PENDIENTE PAGO DE FIANZA DE ACTIVIDAD TALLER CELEBRADA EN EL DOMUS PEQUEÑO EL DIA 06/03/23</t>
  </si>
  <si>
    <t>PENDIENTE PAGO SUPLENCIA POR EL CARGO VACANTE ENC. DEPTO BOTANICA POR UN PERIODO DE 28 DIAS DEL MES DE FEBRERO 2023</t>
  </si>
  <si>
    <t>RH-083</t>
  </si>
  <si>
    <t>EDUARD YORDANY HEREDIA CACERES</t>
  </si>
  <si>
    <t>PENDIENTE PAGO DE INDEMNIZACION CORRESPONDIENTE A UN AÑO</t>
  </si>
  <si>
    <t>RH-087</t>
  </si>
  <si>
    <t>ERNESTO RAFAEL SORIANO RAMIREZ</t>
  </si>
  <si>
    <t xml:space="preserve">PENDIENTE PAGO DE VACACIONES NO DISFRUTADAS CORRESPONDIENTE A 10 DIAS </t>
  </si>
  <si>
    <t>RH-088</t>
  </si>
  <si>
    <t>FELIZ HUNGRIA</t>
  </si>
  <si>
    <t>PENDIENTE PAGO DE FIANZA DE ACTIVIDAD CUMPLEAÑOS CELEBRADA EN EL AREA DE PLANTAS MEDICINALES EL DIA 12/03/23</t>
  </si>
  <si>
    <t>QE SUPLIDORES SRL</t>
  </si>
  <si>
    <t>PENDIENTE PAGO POR ADQUISICION DE ALIMENTOS PARA CONSUMO EN LA INSTITUCION</t>
  </si>
  <si>
    <t>B1500000151</t>
  </si>
  <si>
    <t>PENDIENTE PAGO POR ADQUISICION DE ELECTRODOMESTICOS PARA SER UTILIZADOS EN LA INSTITUCION</t>
  </si>
  <si>
    <t>B1500000168</t>
  </si>
  <si>
    <t>CC10, SRL</t>
  </si>
  <si>
    <t>PENDIENTE PAGO DE FIANZA DE ACTIVIDAD YOGA CELEBRADA EN LA CATEDRAL DEL BAMBU EL DIA 11/03/23</t>
  </si>
  <si>
    <t>PENDIENTE PAGO AL PERSONAL DE LOS DIFERENTES DEPARTAMENTOS QUE ESTUVIERON LABORANDO EL DIA FERIADO 27 DE FEBRERO (DIA DE LA INDEPENDENCIA NACIONAL)</t>
  </si>
  <si>
    <t>RH-090</t>
  </si>
  <si>
    <t>IMPRESOS ODETH, S.R.L.</t>
  </si>
  <si>
    <t>PENDIENTE IMPRESIÓN DE BOLETAS  PARA SER UTILIZADAS EN LA INSTITUCION</t>
  </si>
  <si>
    <t>B1500000009</t>
  </si>
  <si>
    <t>PENDIENTE IMPRESIÓN DE TALONARIOS  PARA SER UTILIZADAS EN LA INSTITUCION</t>
  </si>
  <si>
    <t>CARMELINA HERNANDEZ BOBONAGUA</t>
  </si>
  <si>
    <t>PENDIENTE PAGO DE VACACIONES NO DISFRUTADAS CORRESPONDIENTE A 12 DIAS</t>
  </si>
  <si>
    <t>RH-099</t>
  </si>
  <si>
    <t>PENDIENTE PAGO COLECTOR CONTRIBUCIONES AL INAVI</t>
  </si>
  <si>
    <t>B15000001262</t>
  </si>
  <si>
    <t>PENDIENTE PAGO DE FACTURA POR LA ADQUISICION DE TICKETS DE COMBUSTIBLE PARA SER UTILIZADOS EN LA INSTITUCION</t>
  </si>
  <si>
    <t>B1500127913</t>
  </si>
  <si>
    <t>PENDIENTE PAGO AL PERSONAL DE LA NOMINA FIJA ADICIONAL CORRESPONDIENTE AL MES DE MARZO 2023</t>
  </si>
  <si>
    <t>RH-100</t>
  </si>
  <si>
    <t>PENDIENTE PAGO PARA REGISTRAR  GASTO DE NOMINA FIJA, COLECTOR CONTRIBUCIONES AL INAVI</t>
  </si>
  <si>
    <t>GERONIMO BATISTA</t>
  </si>
  <si>
    <t>PENDIENTE PAGO DE LA NOMINA CARÁCTER TEMPORAL ADICIONAL DEL MES DE MARZO 2022</t>
  </si>
  <si>
    <t>RH-101</t>
  </si>
  <si>
    <t>PENDIENTE PAGO FACTURA POR LA ADQUISICION DE MATERIAL GASTABLE PARA SUMINISTRO DEL JARDIN, MEDIANTE NOTA DE CREDITO NO. B0400000005</t>
  </si>
  <si>
    <t>B1500000563</t>
  </si>
  <si>
    <t>FLORISTERIA ZUNIFLOR</t>
  </si>
  <si>
    <t>PENDIENTE PAGO DE FACTURA POR ADQUISICION DE JARRON DE ROSAS Y CORONA FUNEBRE POR EL FALLECIMIENTO DE LA LIC. DAYSI CASTILLO</t>
  </si>
  <si>
    <t>B1500002584</t>
  </si>
  <si>
    <t>MEGA PLAX, SRL</t>
  </si>
  <si>
    <t>PENDIENTE PAGO DE FACTURA POR ADQUISICION DE FUNDAS PLASICAS PARA SER UTILIZADAS EN LA INSTITUCION</t>
  </si>
  <si>
    <t>B1500000246</t>
  </si>
  <si>
    <t>PENDIENTE PAGO DE FACTURA PLAN DE INTERNET CORRESPONDIENTE A LA CUENTA 84163506 PERIODO 14-FEB-23 AL 13-MAR-23</t>
  </si>
  <si>
    <t>B1500049017</t>
  </si>
  <si>
    <t>PENDIENTE PAGO DE FACTURA POR ADQUISICION DE PAPEEL HIGIENICO, SERVILLETAS Y VASOS DESECHABLES BIODEGRADABLES PARA SER UTILIZADOS EN LA INSTITUCION</t>
  </si>
  <si>
    <t>B1500000355</t>
  </si>
  <si>
    <t>ESPOQUISA</t>
  </si>
  <si>
    <t>PENDIENTE PAGO FACTURA MONTAJE STAND PARA EVENTO FERIA DE ORQUIDEAS</t>
  </si>
  <si>
    <t>B1500000301</t>
  </si>
  <si>
    <t>RED BULL DOMINICANA</t>
  </si>
  <si>
    <t>PENDIENTE PAGO DE ITBIS POR EL ALQUILER AREA DE LA PLAZA CENTRAL  PARA WING FOR LIFE EN FECHA 7/05/23</t>
  </si>
  <si>
    <t>MILENA TOURS</t>
  </si>
  <si>
    <t>PENDIENTE PAGO DE FACTURA POR EL SERVICIO DE AUTOBUS PARA 30 PERSONAS; PARA ASISTIR A JORNADA DE SIEMBRA EN EL DIA MUNDIAL DE LA REFORESTACION</t>
  </si>
  <si>
    <t>B1500005184</t>
  </si>
  <si>
    <t>PENDIENTE PAGO DE SEGURO COMPLEMENTARIOS DE SALUD AL DIRECTOR Y ENC DE DEPARTAMENTOS CORRESPONDIENTE AL MES DE MARZO 2023</t>
  </si>
  <si>
    <t>B1500008327</t>
  </si>
  <si>
    <t>PENDIENTE PAGO RENOVACION VEHICULOS DE MOTOR FLOTILLA VIGENCIA DESDE 17/03/2023 HASTA 17/03/2024</t>
  </si>
  <si>
    <t>B1500039906</t>
  </si>
  <si>
    <t>DORIS VIOLETA HUNT</t>
  </si>
  <si>
    <t>PENDIENTE PAGO DE FIANZA EN ACTIVIDAD CHARLA CELEBRADA EN PLANTAS MEDICIONALES EL DIA 25/3/23</t>
  </si>
  <si>
    <t>ARTURO BAZIL PEREZ</t>
  </si>
  <si>
    <t>PENDIENTE PAGO DE FIANZA POR ALQUILER DEL DOMUS GRANDE PARA BODA EL 23/07/23</t>
  </si>
  <si>
    <t>COLEGIO KIDS CARE CLUB</t>
  </si>
  <si>
    <t>PENDIENTE PAGO DE FIANZA POR ACTIVIDAD CELEBRADA EN EL AREA DEL RELOJ PARA PASADIA FAMILIAR EL DIA 25/03/23</t>
  </si>
  <si>
    <t>CARIBETHANS</t>
  </si>
  <si>
    <t>PENDIENTE  PAGO DE FIANZA POR EL ALQUILER DEL AREA DEL RELOJ PARA FIESTA DE ANIVERSARIO EL DIA 6/05/23</t>
  </si>
  <si>
    <t>JOSE MARTE</t>
  </si>
  <si>
    <t>PENDIENTE PAGO DE FIANZA POR ALQUILER DEL DOMUS GRANDE PARA ACTO RELIGIOSO EL 04/04/23</t>
  </si>
  <si>
    <t>ELIZABETH RAMONA REYNOSO</t>
  </si>
  <si>
    <t>PENDIENTE PAGO DE FIANZA DEL AREA DEL RELOJ  PARA PASADIA EL 26/03/23</t>
  </si>
  <si>
    <t>CONFEDERACION INTERNACIONAL DE TEATEROPIA</t>
  </si>
  <si>
    <t>PENDIENTE PAGO DE FIANZA POR ALQUILER DEL DOMUS PEQUEÑO PARA JORNADA DE CAPACITACION EL 26/03/23</t>
  </si>
  <si>
    <t>HYLSA</t>
  </si>
  <si>
    <t xml:space="preserve">PENDIENTE FACTURA POR ADQUISICION DE GOMAS PARA SER UTILIZADAS EN LA INSTITUCION </t>
  </si>
  <si>
    <t>B1500004855</t>
  </si>
  <si>
    <t>PENDIENTE FACTURA POR ADQUISICION DE TARROS Y CANASTAS PARA SER UTILIZADAS EN LA INSTITUCION</t>
  </si>
  <si>
    <t>B1500000879</t>
  </si>
  <si>
    <t xml:space="preserve">PENDIENTE FACTURA POR ADQUISICION DE BUJIAS Y CABLE PARA CLUTCH, A SER UTILIZADOS EN LA INSTITUCION </t>
  </si>
  <si>
    <t>B1500000143</t>
  </si>
  <si>
    <t>ALDRY JOEL UREÑA</t>
  </si>
  <si>
    <t>PENDIENTE PAGO DE FIANZA DEL AREA DE LOS PINOS PARA BODA EN FECHA 2/04/23</t>
  </si>
  <si>
    <t>LANY SYLUIENKA</t>
  </si>
  <si>
    <t>PENDIENTE PAGO DE FIANZA DEL AREA LAGUMA DEL PALMAR PARA BODA EN FECHA 01/04/23</t>
  </si>
  <si>
    <t>MESSI OFFICE</t>
  </si>
  <si>
    <t>PENDIENTE FACTURA POR ADQUISICION DE TONER HP LASERJET Y CINTA PARA IMPRESORA PARA SER UTILIZADAS EN LA INSTITUCION</t>
  </si>
  <si>
    <t>B1500000226</t>
  </si>
  <si>
    <t>PENDIENTE FACTURA DEL SERVICIO DE TELEFONO, INTERNET Y FAX, CORRESPONDIENTE AL MES DE MARZO 2023</t>
  </si>
  <si>
    <t>E450000006058</t>
  </si>
  <si>
    <t>E450000006722</t>
  </si>
  <si>
    <t>PENDIENTE FACTURA DEL SERVICIO PLAN DE FLOTILLAS E INTERNET, CORRESPONDIENTE A LA CTA. 754547734</t>
  </si>
  <si>
    <t>E450000006646</t>
  </si>
  <si>
    <t>PENDIENTE FACTURA POR EL SERVICIO CELULAR ASIGNADOS AL DIRECTOR Y SUB-DIRECTOR DE LA INSTITUCION, MES DE MARZO 2023</t>
  </si>
  <si>
    <t>E450000006763</t>
  </si>
  <si>
    <t>PENDIENTE FACTURA POR ADQUISICION DE ALIMENTOS Y BEBIDAS PARA SER CONSUMIDOS EN DIFERENTES ACTIVIDADES DE LA INSTITUCION</t>
  </si>
  <si>
    <t>B1500000808</t>
  </si>
  <si>
    <t>PENDIENTE FACTURA POR ADQUISICION DE ESCALERA Y TINACO PLASTICO PARA SER UTILIZADOS EN LA INSTITUCION</t>
  </si>
  <si>
    <t>B1500000882</t>
  </si>
  <si>
    <t>PENDIENTE FACTURA ENERGIA ELECTRICA AL MES DE MARZO 2023 PERIODO 15/02/2023-17/03/2023</t>
  </si>
  <si>
    <t>B1500364594</t>
  </si>
  <si>
    <t>B1500364615</t>
  </si>
  <si>
    <t>TARJETAS DE CREDITO PENDIENTE DE PAGOS ACH CTA CTE EN EL MES DE MARZO 2023</t>
  </si>
  <si>
    <t>IGNACION DE LA PAZ</t>
  </si>
  <si>
    <t>PENDIENTE PAGO DE FIANZA POR ACTIVIDAD BODA EN LA CATEDRAL DE L BAMBU EL 15/04/23</t>
  </si>
  <si>
    <t xml:space="preserve">PEOPLE MARKETING </t>
  </si>
  <si>
    <t>PENDIENTE PAGO DE FIANZA DEL AREA VERDE DEL DOMUS Y RUTA RALLY PARA EL 07/05/23</t>
  </si>
  <si>
    <t>CENTRO EDUCATIVO RAMONA ANTONIA</t>
  </si>
  <si>
    <t>PENDIENTE PAGO DE FIANZA POR EL USO DE ESPACIO DE PLANTAS MEDICINALES DE LA ACTIVIDAD REALIZADA EL 26/03/23</t>
  </si>
  <si>
    <t>MARIA ALEXANDRA RAMIREZ REYES</t>
  </si>
  <si>
    <t>PENDIENTE PAGO DE FIANZA VIA TRANSFERENCIA DE LA ACTIVIDAD (REVELACION DE SEXO) CELEBRADA EL 02/04/2023 EN LA LAGUNA DEL PALMAR</t>
  </si>
  <si>
    <t>PENDIENTE FACTURA POR ADQUISICION DE RESMAS DE PAPEL PARA SER UTILIZADAS EN LA INSTITUCION</t>
  </si>
  <si>
    <t>B1500000230</t>
  </si>
  <si>
    <t>TOTAL MARZO 2023</t>
  </si>
  <si>
    <t>PENDIENTE FACTURA POR ADQUISICION DE SERVICIO RENTA BASICA SERVICIO DE IMPRESIÓN 2/3</t>
  </si>
  <si>
    <t>B1500000293</t>
  </si>
  <si>
    <t xml:space="preserve">PENDIENTE FACTURA POR ADQUISICION DE 35 E-AGUA CRYSTAL PURIFICADA 5 GLS PARA CONSUMO EN LA INSTITUCION </t>
  </si>
  <si>
    <t>B1500040210</t>
  </si>
  <si>
    <t xml:space="preserve">PENDIENTE FACTURA POR ADQUISICION DE 52 E-AGUA CRYSTAL PURIFICADA 5 GLS PARA CONSUMO EN LA INSTITUCION </t>
  </si>
  <si>
    <t>B1500040269</t>
  </si>
  <si>
    <t xml:space="preserve">PENDIENTE FACTURA POR ADQUISICION DE 59 E-AGUA CRYSTAL PURIFICADA 5 GLS PARA CONSUMO EN LA INSTITUCION </t>
  </si>
  <si>
    <t>B1500040400</t>
  </si>
  <si>
    <t xml:space="preserve">PENDIENTE FACTURA POR ADQUISICION DE 65 E-AGUA CRYSTAL PURIFICADA 5 GLS PARA CONSUMO EN LA INSTITUCION </t>
  </si>
  <si>
    <t>B1500040501</t>
  </si>
  <si>
    <t>PENDIENTE FACTURA POR ADQUISICION DE SERVICIO RENTA BASICA SERVICIO DE IMPRESIÓN 3/3</t>
  </si>
  <si>
    <t>B1500000295</t>
  </si>
  <si>
    <t>B1500040611</t>
  </si>
  <si>
    <t>BDC SERRALLES, SRL</t>
  </si>
  <si>
    <t xml:space="preserve">PENDIENTE FACTURA POR ADQUISICION DE JUEGO DE TAMIZ PARA SER UTILIZADOS EN LA INSTITUCION </t>
  </si>
  <si>
    <t xml:space="preserve">PENDIENTE FACTURA POR ADQUISICION DE 67 E-AGUA CRYSTAL PURIFICADA 5 GLS PARA CONSUMO EN LA INSTITUCION </t>
  </si>
  <si>
    <t>B1500040924</t>
  </si>
  <si>
    <t>PENDIENTE PAGO HORAS EXTRAS AL PERSONAL DE LA SECCION DE SEGURIDAD CIVIL, EL CUAL LABORARON DURANTE EL  FESTIVAL DE PLANTAS Y FLORES EN OCTUBRE 2022</t>
  </si>
  <si>
    <t>RH-093</t>
  </si>
  <si>
    <t xml:space="preserve">PENDIENTE FACTURA POR ADQUISICION DE 76 E-AGUA CRYSTAL PURIFICADA 5 GLS PARA CONSUMO EN LA INSTITUCION </t>
  </si>
  <si>
    <t>B1500041046</t>
  </si>
  <si>
    <t xml:space="preserve">PENDIENTE FACTURA POR ADQUISICION DE 60 E-AGUA CRYSTAL PURIFICADA 5 GLS PARA CONSUMO EN LA INSTITUCION </t>
  </si>
  <si>
    <t>B1500041126</t>
  </si>
  <si>
    <t xml:space="preserve">PENDIENTE FACTURA POR ADQUISICION DE 61 E-AGUA CRYSTAL PURIFICADA 5 GLS PARA CONSUMO EN LA INSTITUCION </t>
  </si>
  <si>
    <t>B1500041219</t>
  </si>
  <si>
    <t xml:space="preserve">PENDIENTE FACTURA POR ADQUISICION DE 46 E-AGUA CRYSTAL PURIFICADA 5 GLS PARA CONSUMO EN LA INSTITUCION </t>
  </si>
  <si>
    <t>B1500041285</t>
  </si>
  <si>
    <t>B1500041901</t>
  </si>
  <si>
    <t>PENDIENTE PAGO DE SEGURO COMPLEMENTARIOS DE SALUD AL SUB-DIRECTOR, ENC DEL TIC Y ASISTENTE DEL DIRECTOR, CORRESPONDIENTE AL MES DE ABRIL 2023</t>
  </si>
  <si>
    <t>B1500027484</t>
  </si>
  <si>
    <t>PENDIENTE PAGO AL PERSONAL DE LA NOMINA TEMPORAL ADICIONAL CORRESPONDIENTE AL MES DE ABRIL 2023</t>
  </si>
  <si>
    <t>RH-113</t>
  </si>
  <si>
    <t>PENDIENTE PAGO PARA REGISTRAR  GASTO DE NOMINA TEMPORAL ADICIONAL COLECTOR CONTRIBUCIONES AL INAVI</t>
  </si>
  <si>
    <t>PAGO DE FACTURA, POR EL USO DE AGUA POTABLE, MES DE ABRIL 2023.</t>
  </si>
  <si>
    <t>B1500116275</t>
  </si>
  <si>
    <t>B1500116276</t>
  </si>
  <si>
    <t>B1500116279</t>
  </si>
  <si>
    <t xml:space="preserve">PENDIENTE FACTURA POR ADQUISICION DE 42 E-AGUA CRYSTAL PURIFICADA 5 GLS PARA CONSUMO EN LA INSTITUCION </t>
  </si>
  <si>
    <t>B1500041321</t>
  </si>
  <si>
    <t>PENDIENTE FACTURA POR ADQUISICION DE MATERIAL GASTABLE DE OFICINA PARA SER UTILIZADO EN LA INSTITUCION</t>
  </si>
  <si>
    <t>B1500000361</t>
  </si>
  <si>
    <t xml:space="preserve">PENDIENTE FACTURA POR ADQUISICION DE ENVASES DE CRSTAL, VIDRIO TRANSPARENTE  PARA SER UTILIZADO EN LA INSTITUCION </t>
  </si>
  <si>
    <t>B1500000362</t>
  </si>
  <si>
    <t xml:space="preserve">PENDIENTE FACTURA POR ADQUISICION DE RESMAS DE PAPEL BOND Y PAPEL ENCERADO PARA SER UTILIZADO EN LA INSTITUCION </t>
  </si>
  <si>
    <t>B1500000363</t>
  </si>
  <si>
    <t>PENDIENTE PAGO DE FACTURA PLAN DE INTERNET CORRESPONDIENTE A LA CUENTA 85569019 DEL 01-MAR-23 AL 31-MAR-23</t>
  </si>
  <si>
    <t>B1500049559</t>
  </si>
  <si>
    <t>PENDIENTE PAGO AL PERSONAL DE LA NOMINA TEMPORAL , CORRESPONDIENTE AL MES DE ABRIL 2023</t>
  </si>
  <si>
    <t>RH-114</t>
  </si>
  <si>
    <t>PENDIENTE PAGO PARA REGISTRAR  GASTO DE NOMINA TEMPORAL COLECTOR CONTRIBUCIONES AL INAVI</t>
  </si>
  <si>
    <t>PENDIENTE PAGO SUPLENCIA POR EL CARGO VACANTE ENC. DEPTO BOTANICA CORRESPONDIENTE AL MES DE MARZO 2023</t>
  </si>
  <si>
    <t>RH-116</t>
  </si>
  <si>
    <t>PENDIENTE PAGO AL PERSONAL DE LA NOMINA FIJA ADICIONAL CORRESPONDIENTE AL MES DE ABRIL 2023</t>
  </si>
  <si>
    <t>RH-118</t>
  </si>
  <si>
    <t>PENDIENTE PAGO PARA REGISTRAR  GASTO DE NOMINA FIJA ADICIONAL, COLECTOR CONTRIBUCIONES AL INAVI</t>
  </si>
  <si>
    <t>YESIKA YONEIDY DE LA PAZ LUGO</t>
  </si>
  <si>
    <t>PENDIENTE PAGO DE FIANZA DEL PATIO ESPAÑOL PARA BODA EN FECHA 16/04/2023</t>
  </si>
  <si>
    <t>KAREN JEANNETTE NUÑEZ</t>
  </si>
  <si>
    <t>PENDIENTE PAGO DE FIANZA DEL DOMUS GRANDE PARA BODA EN FECHA 16/04/2023</t>
  </si>
  <si>
    <t>PENDIENTE PAGO AL PERSONAL QUE TRABAJO HORAS EXTRAS DURANTE LA EXPOSICION DEL FESTIVAL FAROLES, MARIPOSAS Y ORQUIDEAS EN MARZO 2023</t>
  </si>
  <si>
    <t>RH-110</t>
  </si>
  <si>
    <t xml:space="preserve">PENDIENTE FACTURA POR ADQUISICION DE SUMINISTRO DE OFICINA PARA SER UTILIZADOS EN LA INSTITUCION </t>
  </si>
  <si>
    <t>B1500000233</t>
  </si>
  <si>
    <t>NOVAL, SRL / NORLA DEL CASTILLO</t>
  </si>
  <si>
    <t>PENDIENTE PAGO DE FIANZA POR ALQUILER DEL AREA DE LOS PINOS PARA WALLESS BY NOVAL EL 16/04/2023</t>
  </si>
  <si>
    <t>CARLA MARIE NUÑEZ MATEO</t>
  </si>
  <si>
    <t>PENDIENTE PAGO DE FIANZA DEL AREA DE LOS PINOS PARA BODA EN FECHA 15/04/2023</t>
  </si>
  <si>
    <t>B1500041414</t>
  </si>
  <si>
    <t>PENDIENTE FACTURA POR ADQUISICIN DE ALIMENTOS PARA SER CONSUMIDOS EN LA COCINA DE LOS SERVIDORES DE LA INSTITUCION</t>
  </si>
  <si>
    <t>B1500000154</t>
  </si>
  <si>
    <t>LILIAN MARISOLCOLLADO</t>
  </si>
  <si>
    <t>PENDIENTE PAGO DE FIANZA POR EL ALQUILER DEL PABELLON DE PLANTAS MEDICINALES DE LA ACTIVIDAD CUMPLEAÑOS EL DIA 16/04/2023</t>
  </si>
  <si>
    <t>LUIS MARTINEZ</t>
  </si>
  <si>
    <t>PENDIENTE PAGO DE FIANZA POR EL ALQUILER DEL DOMUS GRANDE PARA BODA EL 29/04/2023</t>
  </si>
  <si>
    <t>MAYRELIS MORALES MEYER</t>
  </si>
  <si>
    <t>PENDIENTE PAGO SUPLENCIA DE LA LICENCIA POR INCAPACIDAD DE LA LIC. IRMA PEÑA RUBEN</t>
  </si>
  <si>
    <t>RH-126</t>
  </si>
  <si>
    <t xml:space="preserve">FRANKLIN MONTERO </t>
  </si>
  <si>
    <t xml:space="preserve">PENDIENTE PAGO DE HORAS EXTRAS POR HABER LABORADO LOS DIAS 22, 23, 24 Y 25 DE MARZO 2023, PARA EL DESPACHO DE LA PRIMERA DAMA MANEJANDO EL TREN CACHEO </t>
  </si>
  <si>
    <t>RH-128</t>
  </si>
  <si>
    <t>PENDIENTE FACTURA POR ADQUISICION DE APARATO TELEFONICO PARA SER UTILIZADO EN LA INSTITUCION</t>
  </si>
  <si>
    <t>B1500003644</t>
  </si>
  <si>
    <t xml:space="preserve">PENDIENTE FACTURA POR LA ADQUISICION DE ALIMENTOS PARA SER UTILIZADOS EN LA INSTITUCION </t>
  </si>
  <si>
    <t>JONATHAN JOEL MORENO B.</t>
  </si>
  <si>
    <t>PENDIENTE PAGO DE FIANZA POR ALQUILER DEL DOMUS GRANDE PARA BODA EL 07/05/2023</t>
  </si>
  <si>
    <t>ALETTY ALT. PEÑA</t>
  </si>
  <si>
    <t>PENDIENTE PAGO DE FIANZA DE LA LAGUNA DEL PALMAR PARA REVELACION DE SEXO EL 22/04/2023</t>
  </si>
  <si>
    <t>LEON G  MUEBLES PARA OFICINAS</t>
  </si>
  <si>
    <t>B1500000902</t>
  </si>
  <si>
    <t xml:space="preserve">PENDIENTE FACTURA POR ADQUISICION DE 62 E-AGUA CRYSTAL PURIFICADA 5 GLS PARA CONSUMO EN LA INSTITUCION </t>
  </si>
  <si>
    <t>B1500041512</t>
  </si>
  <si>
    <t>PENDIENTE FACTURA SEGURO COMPLEMENTARIO DE SALUD, CORRESPONDIENTE A LOS EMPLEADOS DE LA INSTITUCION PERIODO DEL 01/05/2023 HASTA 31/05/2023</t>
  </si>
  <si>
    <t>B1500008430</t>
  </si>
  <si>
    <t xml:space="preserve">PENDIENTE FACTURA POR LEVANTAMIENTO DE ACTA PARA PROCESO DECLARADO DESIERTO 09/12/22 REF. JB-CCC-CP-2022-0003 Y SERVICIOS DE LEGALIZACION Y NOTARIZACION DE CONTRATOS Y CONVENIOS DEL JARDIN </t>
  </si>
  <si>
    <t>B1500000198</t>
  </si>
  <si>
    <t>PENDIENTE PAGO DE FACTURA PLAN DE INTERNET CORRESPONDIENTE A LA CUENTA 84163506 PERIODO 14-MAR-23 AL 13-ABR-2023</t>
  </si>
  <si>
    <t>B1500049895</t>
  </si>
  <si>
    <t>PADRON OFFICE SUPPLY</t>
  </si>
  <si>
    <t>DORKA MARIA DIPUE</t>
  </si>
  <si>
    <t>PENDIENTE PAGO DE FIANZA DEL DOMUS  PEQUEÑO PARA BABY SWOWER EN FECHA 23/4/23</t>
  </si>
  <si>
    <t xml:space="preserve">PENDIENTE FACTURA POR LA ADQUISICION DE MAQUINAS SUMADORAS PARA SER UTILIZADAS EN LA INSTITUCION </t>
  </si>
  <si>
    <t>B1500001614</t>
  </si>
  <si>
    <t>PENDIENTE FACTURA POR ADQUISICION DE PRODUCTOS DE LIMPIEZA PARA SER UTILIZADOS EN LA INSTITUCION</t>
  </si>
  <si>
    <t>PENDIENTE FACTURA POR ADQUISICION DE ASPIRADORA PARA LIMPIAR ALFOMBRA A SER UTILIZADA EN LA INSTITUCION</t>
  </si>
  <si>
    <t>B1500000157</t>
  </si>
  <si>
    <t xml:space="preserve">PENDIENTE FACTURA POR ADQUISICION DECORTINAS VENECIANA, HILOS DE ALGODÓN, TOALLAS PARA BAÑO Y DE MANO PARA SER UTILIZADAS EN LA INSTITUCION </t>
  </si>
  <si>
    <t>MUÑOZ CONCEPTO MOBILIARIO, SRL</t>
  </si>
  <si>
    <t>B1500001366</t>
  </si>
  <si>
    <t xml:space="preserve">PENDIENTE FACTURA POR ADQUISICION DE ESCOBAS Y RECOGEDOR PLASTICO DE BASURA PARA SER UTILIZADOS EN LA INSTITUCION </t>
  </si>
  <si>
    <t xml:space="preserve">PENDIENTE FACTURA POR ADQUISICION DE  ARTICULOS DE FERRETERIA PARA SER UTILIZADOS EN LA INSTITUCION </t>
  </si>
  <si>
    <t>B1500000570</t>
  </si>
  <si>
    <t>COMPUDONSA, SRL</t>
  </si>
  <si>
    <t>PENDIENTE FACTURA POR ADQUISICION DE TARJETA PVC ARTICULOS Y ACCESORIOS DE TECNOLOGIA PARA SER UTILIZADOS EN DIFERENTES AREAS DE LA INSTITUCION</t>
  </si>
  <si>
    <t>B1500001678</t>
  </si>
  <si>
    <t>PENDIENTE FACTURA POR ADQUISICION DE HERRAMIENTA DE MANO PARA SER UTILIZADAS EN DIFERENTES AREAS DE LA INSTITUCION</t>
  </si>
  <si>
    <t>B1500000812</t>
  </si>
  <si>
    <t xml:space="preserve">PENDIENTE FACTURA POR ADQUISICION DE HERRAMIENTAS MENORES A SER UTILIZADAS EN LA INSTITUCION </t>
  </si>
  <si>
    <t>B1500000893</t>
  </si>
  <si>
    <t>MERCANTIL RAMI S.R.L.</t>
  </si>
  <si>
    <t>PENDIENTE FACTURA POR ADQUISICION DE SILLAS PARA EJECUTIVOS PARA SER UTILIZADAS EN LA INSTITUCION</t>
  </si>
  <si>
    <t>B1500000573</t>
  </si>
  <si>
    <t>MAIKOL MANUEL CASTRO PEREZ</t>
  </si>
  <si>
    <t xml:space="preserve">PENDIENTE PAGO DE VACACIONES NO DISFRUTADAS POR HABER LABORADO DEL 03/10/2022 AL 03/04/2023 COMO JARDINERO </t>
  </si>
  <si>
    <t>RH-136</t>
  </si>
  <si>
    <t>MIGUEL ANGEL PEGUERO</t>
  </si>
  <si>
    <t>PENDIENTE PAGO SUEL NO. 13 DEL SR. BRIGIDO PEGUERO AL APODERADO POR DETERMINACION DE HEREDEROS</t>
  </si>
  <si>
    <t>RH-137</t>
  </si>
  <si>
    <t>PENDIENTE PAGO VACACIONES NO DISFRUTADAS DEL SR. BRIGIDO PEGUERO AL APODERADO POR DETERMINACION DE HEREDEROS</t>
  </si>
  <si>
    <t>RH-138</t>
  </si>
  <si>
    <t>DIRECCIÓN GENERAL DE IMPUESTOS INTERNOS</t>
  </si>
  <si>
    <t>PENDIENTE ITBIS CORRESPONDIENTE AL AREA DEL RELOJ POR ANIVERSARIO EL 03, 04, 05 MONTAJE ACTIVIDAD EL 06/05/2023</t>
  </si>
  <si>
    <t>MIGUEL TAVERAS</t>
  </si>
  <si>
    <t>PENDIENTE PAGO DE FIANZA DEL DOMUS GRANDE MAS AREA VERDE ACTIVIDAD EL 23/4/23</t>
  </si>
  <si>
    <t>NOELIA MELISSA CAL CAGNO TRONCOSO</t>
  </si>
  <si>
    <t>PENDIENTE PAGO DE FIANZA DEL AREA DE LOS PINOS PRE REVELACION EN VELA 07/08/2023</t>
  </si>
  <si>
    <t xml:space="preserve">PENDIENTE FACTURA POR ADQUISICION DE 63 E-AGUA CRYSTAL PURIFICADA 5 GLS PARA CONSUMO EN LA INSTITUCION </t>
  </si>
  <si>
    <t>B1500041608</t>
  </si>
  <si>
    <t>PENDIENTE PAGO INCENTIVO POR RENDIMIENTO INDIVIDUAL CORRESPONDIENTE AL AÑO 2022 AL PERSONAL ACTIVO E INACTIVO DE LA INSTITUCION</t>
  </si>
  <si>
    <t>RH-139</t>
  </si>
  <si>
    <t>JFD IDEAS QUE VENDEN</t>
  </si>
  <si>
    <t>PENDIENTE PAGO DE FIANZA POR ACTIVIDAD LABORAL EL 29/4/2023 EN LA LAGUNA DEL PALMAR</t>
  </si>
  <si>
    <t>B1500128141</t>
  </si>
  <si>
    <t>EDITORA DEL CARIBE C POR A</t>
  </si>
  <si>
    <t>PENDIENTE FACTURA POR RENOVACION SUSCRIPCION EL CARIBE ANUAL</t>
  </si>
  <si>
    <t>B1500004782</t>
  </si>
  <si>
    <t>LUIS ARGENIS ORTIZ</t>
  </si>
  <si>
    <t>PENDIENTE PAGO DE FIANZA POR LA ACTIVIDAD BODA EN LA LAGUNA DEL PALMAR EL 30/04/23</t>
  </si>
  <si>
    <t>SERTEBA SOLAR</t>
  </si>
  <si>
    <t>PENDIENTE PAGO DE FIANZA DE LA ACTIVIDAD MOVILIDAD ELECTRICA EN 1/2 PLAZA CENTRAL EL DIA 29/04/23</t>
  </si>
  <si>
    <t>LISTIN DIARIO</t>
  </si>
  <si>
    <t>PENDIENTE FACTURA POR LA RENOVACION (PERIODICO LISTIN DIARIO)  ANUAL</t>
  </si>
  <si>
    <t>B1500008010</t>
  </si>
  <si>
    <t>EDITORA HOY S.A.S.</t>
  </si>
  <si>
    <t>PENDIENTE FACTURA POR LA RENOVACION (HOY )  ANUAL</t>
  </si>
  <si>
    <t>B1500006276</t>
  </si>
  <si>
    <t>GENESIS BELEMIT</t>
  </si>
  <si>
    <t>PENDIENTE PAGO DE FIANZA POR ALQUILER DE LA LAGUNA DEL PALMAR PARA BODA EL 01/05/2023</t>
  </si>
  <si>
    <t>PENDIENTE FACTURA DEL SERVICIO DE TELEFONO, INTERNET Y FAX, CORRESPONDIENTE AL MES DE ABRIL 2023</t>
  </si>
  <si>
    <t>E450000008629</t>
  </si>
  <si>
    <t>E450000009280</t>
  </si>
  <si>
    <t>E450000009206</t>
  </si>
  <si>
    <t>PENDIENTE FACTURA POR EL SERVICIO CELULAR ASIGNADOS AL DIRECTOR Y SUB-DIRECTOR DE LA INSTITUCION, MES DE ABRILI 2023</t>
  </si>
  <si>
    <t>E450000009321</t>
  </si>
  <si>
    <t>TARJETAS DE CREDITO PENDIENTE DE PAGOS ACH CTA CTE EN EL MES DE ABRIL 2023</t>
  </si>
  <si>
    <t>B1500371013</t>
  </si>
  <si>
    <t>B1500371014</t>
  </si>
  <si>
    <t>TOTAL ABRIL 2023</t>
  </si>
  <si>
    <t>B1500002633</t>
  </si>
  <si>
    <t>PENDIENTE FACTURA POR ADQUISICION DE TRANSMISION DESB. 143R-II PARA USO EN LA REPARACION Y MANTENIMIENTO DE EQUIPOS</t>
  </si>
  <si>
    <t>B1500002634</t>
  </si>
  <si>
    <t xml:space="preserve">PENDIENTE FACTURA POR ADQUISICION DE 21.75 GAS LICUADO DE PETROLEO PARA SER UTILIZADO EN LA INSTITUCION </t>
  </si>
  <si>
    <t>B1500018774</t>
  </si>
  <si>
    <t>PENDIENTE PAGO DE SEGURO COMPLEMENTARIOS DE SALUD AL SUB-DIRECTOR, ENC DEL TIC Y ASISTENTE DEL DIRECTOR, CORRESPONDIENTE AL MES DE MAYO 2023</t>
  </si>
  <si>
    <t>B1500027841</t>
  </si>
  <si>
    <t>B1500042652</t>
  </si>
  <si>
    <t>B1500041735</t>
  </si>
  <si>
    <t>FLOW MOBILIARIO INSTITUCIONAL</t>
  </si>
  <si>
    <t>B1500000894</t>
  </si>
  <si>
    <t>PAGO DE FACTURA, POR EL USO DE AGUA POTABLE, MES DE MAYO 2023.</t>
  </si>
  <si>
    <t>B1500117653</t>
  </si>
  <si>
    <t>B1500117654</t>
  </si>
  <si>
    <t>B1500117659</t>
  </si>
  <si>
    <t>PENDIENTE FACTURA POR ADQUISICION DE SERVICIO DE CATERING PARA SER CONSUMIDOS EN ACTIVIDADES INSTITUCIONAL</t>
  </si>
  <si>
    <t>B1500000815</t>
  </si>
  <si>
    <t>PENDIENTE PAGO SUPLENCIA POR EL CARGO VACANTE ENC. DEPTO BOTANICA POR EL MES DE ABRIL 2023</t>
  </si>
  <si>
    <t>RH-153</t>
  </si>
  <si>
    <t>PENDIENTE PAGO POR COMPENSACION  SERVICIOS DE SEGURIDAD CORRESPONDIENTE AL MES DE MAYO 2023</t>
  </si>
  <si>
    <t>DF-094</t>
  </si>
  <si>
    <t>PENDIENTE PAGO COMPENSACION A MENSAJEROS POR USO DE SUS MOTORES EN EL MES DE MAYO 2023</t>
  </si>
  <si>
    <t>DF-095</t>
  </si>
  <si>
    <t>PENDIENTE PAGO DE VIATICO DE SER PARTICIPE DE LA CONVOCATORIA DE LA JUNTA DIRECTIVA JARDIN BOTANICO DE SANTIAGO</t>
  </si>
  <si>
    <t>PENDIENTE PAGO DE VIATICO CON EL OBJETIVO DE SEGUIMIENTO A LOS TRABAJOS DE LA FLORA DE NALGA MACO</t>
  </si>
  <si>
    <t>BOT-031</t>
  </si>
  <si>
    <t>ALONDRA BRITO</t>
  </si>
  <si>
    <t>PENDIENTE PAGO DE FIANZA DE LA CATEDRAL DEL BAMBU PRE PICNIC EN FECHA 20/05/23</t>
  </si>
  <si>
    <t>PENDIENTE PAGO DE VIATICO CON EL OBJETIVO DE DAR SEGUIMIENTO AL TRABAJO DE FLORA QUE SE ESTA LLEVANDO A CABO POR LA DIVISION DE CONSERVACION Y DIVISION DE TAXONOMIA</t>
  </si>
  <si>
    <t>BOT-033</t>
  </si>
  <si>
    <t xml:space="preserve">PENDIENTE PAGO DE VIATICO A LA PROVINCIA DE SANTIAGO DE LOS CABALLEROS CON EL OBJETIVO DE SER EL COMITÉ ORGANIZADOR Y EXPOSITORES DEL XIII SIMPOSIO FLORA DE LA ESPAÑOLA </t>
  </si>
  <si>
    <t>BOT-038</t>
  </si>
  <si>
    <t>PENDIENTE PAGO DE VIATICO A LA PROVINCIA DE SANTIAGO DE LOS CABALLEROS CON EL OBJETIVO DE REALIZAR EXPOSICION EN EL XIII SIMPOSIO FLORA DE LA ESPAÑOLA</t>
  </si>
  <si>
    <t>BOT-039</t>
  </si>
  <si>
    <t>PENDIENTE FACTURA POR ADQUISICION DE SERVICIO RENTA BASICA SERVICIO DE IMPRESIÓN 1/5</t>
  </si>
  <si>
    <t>B1500000306</t>
  </si>
  <si>
    <t>PENDIENTE FACTURA POR ADQUISICION DE SERVICIO RENTA BASICA SERVICIO DE IMPRESIÓN 2/5</t>
  </si>
  <si>
    <t>B1500000307</t>
  </si>
  <si>
    <t>INVERSIONES INOGAR</t>
  </si>
  <si>
    <t xml:space="preserve">PENDIENTE FACTURA POR ARTICULOS DE LIMPIEZA PARA SER UTILIZADOS EN LA INSTITUCION </t>
  </si>
  <si>
    <t>B1500000566</t>
  </si>
  <si>
    <t>PENDIENTE PAGO DE FACTURA PLAN DE INTERNET CORRESPONDIENTE A LA CUENTA 85569019 DEL 01-ABR-23 AL 30-ABR-23</t>
  </si>
  <si>
    <t>B1500050410</t>
  </si>
  <si>
    <t xml:space="preserve">PENDIENTE PAGO DE VIATICO AL JARDIN BOTANICO DE SANTIAGO DEL 06 AL 10 DE JUNIO 2023 CON EL OBJETIVO DE REALIZAR EXPOSICION EN EL XIII SIMPOSIO FLORA DE LA ESPAÑOLA </t>
  </si>
  <si>
    <t>HORT-077</t>
  </si>
  <si>
    <t>CANDIDO DE LA CRUZ</t>
  </si>
  <si>
    <t>PENDIENTE PAGO DE VACACIONES NO DISFRUTADAS CORRESPONDIENTE A 10 DIAS.</t>
  </si>
  <si>
    <t>RH-157</t>
  </si>
  <si>
    <t>PENDIENTE PAGO AL PERSONAL DE LA NOMINA TEMPORAL , CORRESPONDIENTE AL MES DE MAYO 2023</t>
  </si>
  <si>
    <t>RH-192</t>
  </si>
  <si>
    <t>ENMANUEL ZABALA</t>
  </si>
  <si>
    <t>PENDIENTE PAGO DE HORAS EXTRAS POR HABER LABORADO EN LAS ACTIVIDADES POR ALQUILERES DE ESPACIOS, EL 22 ABRIL 2023</t>
  </si>
  <si>
    <t>SG-118</t>
  </si>
  <si>
    <t>GIANNA POL</t>
  </si>
  <si>
    <t>PENDIENTE PAGO DE VIATICO A LA PROVINCIA DE SANTIAGO DE LOS CABALLEROS LOS DIAS 07 Y 08 DE JUNIO 2023 CON EL OBJETIVO DE PARTICIPAR EN LA EXPOSICION DEL XIII SIMPOSIO FLORA DE LA ESPAÑOLA</t>
  </si>
  <si>
    <t>BOT-040</t>
  </si>
  <si>
    <t>PENDIENTE FACTURA POR LA ADQUISICION DE 73 BOTELLONES DE AGUA CRISTAL PURIFICADA</t>
  </si>
  <si>
    <t>B1500041846</t>
  </si>
  <si>
    <t>PENDIENTE PAGO CORRESPONDIENTE AL PERSONAL DE LOS DIFERENTES DEPARTAMENTOS QUE ESTUVIERON LABORANDO EL DIA FERIADO 01 DE MAYO (DIA DEL TRABAJO) 2023</t>
  </si>
  <si>
    <t>RH-159</t>
  </si>
  <si>
    <t>PENDIENTE PAGO EL CUAL LABORO HORAS EXTRAS CUBRIENDO LAS ACTIVIDADES POR ALQUILERES DE ESPACIOS EL DIA 29/04/23</t>
  </si>
  <si>
    <t>RH-160</t>
  </si>
  <si>
    <t>B1500000172</t>
  </si>
  <si>
    <t>FELICIA ANT. HERNANDEZ LEGREAUX</t>
  </si>
  <si>
    <t>PENDIENTE PAGO DE FIANZA DEL DOMUS GRANDE PARA BODA EN FECHA 13/05/2023</t>
  </si>
  <si>
    <t>LOUDA Y. ROSARIO R / IGLESIA ADV. APOCALIPSIS</t>
  </si>
  <si>
    <t>PENDIENTE PAGO DE FIANZA POR USO DEL AREA DE LAS BROMELIAS PARA RETIRO ESPIRITUAL EL 13/05/23</t>
  </si>
  <si>
    <t>PROVESOL PROVEEDORES DE SOLUCIONES S.R.L.</t>
  </si>
  <si>
    <t>B1500001205</t>
  </si>
  <si>
    <t xml:space="preserve">PENDIENTE PAGO DE VIATICO AL VIAJE QUE SE EFECTUARA A SANTIAGO DE LOS CABALLEROS, EL DIA 07 DE JUNIO 2023, CON EL OBJETIVO DE PARTICIPAR EN LA EXPOSICION DEL XIII SIMPOSIO FLORA DE LA ESPAÑOLA </t>
  </si>
  <si>
    <t xml:space="preserve">NAYELY MICHELLE DIAZ CABRAL </t>
  </si>
  <si>
    <t xml:space="preserve">PENDIENTE PAGO DE VIATICO AL VIAJE QUE SE EFECTUARA A SANTIAGO DE LOS CABALLEROS, DEL 06 AL 10 DE JUNIO 2023, CON EL OBJETIVO DE PARTICIPAR EN LA EXPOSICION DEL XIII SIMPOSIO FLORA DE LA ESPAÑOLA </t>
  </si>
  <si>
    <t xml:space="preserve">THELMA MISHAELL COSME REINOSO </t>
  </si>
  <si>
    <t xml:space="preserve">PENDIENTE PAGO DE VIATICO AL VIAJE QUE SE EFECTUARA A SANTIAGO DE LOS CABALLEROS, DEL 06 AL 08 DE JUNIO 2023, CON EL OBJETIVO DE PARTICIPAR EN LA EXPOSICION DEL XIII SIMPOSIO FLORA DE LA ESPAÑOLA </t>
  </si>
  <si>
    <t xml:space="preserve">PENDIENTE PAGO DE VIATICO AL VIAJE QUE SE EFECTUARA A SANTIAGO DE LOS CABALLEROS, LOS DIAS 07 Y 08 DE JUNIO 2023, CON EL OBJETIVO DE PARTICIPAR EN LA EXPOSICION DEL XIII SIMPOSIO FLORA DE LA ESPAÑOLA </t>
  </si>
  <si>
    <t>PENDIENTE PAGO DE VIATICO AL VIAJE QUE SE EFECTUARA A SANTIAGO, EL 09 DE JUNIO 2023 CON EL OBJETIVO DE CLAUSURA DE LA EXPOSICION EN EL XIII SIMPOSIO FLORA DE LA ESPAÑOLA</t>
  </si>
  <si>
    <t>UNITED BRANDS</t>
  </si>
  <si>
    <t>PENDIENTE PAGO DE FIANZA POR USO DEL AREA FRONTAL DEL RELOJ PARA SPRING MARKET EL 13 Y 14/05/2023</t>
  </si>
  <si>
    <t xml:space="preserve">PENDIENTE FACTURA POR ADQUISICION DE 44 GAS LICUADO DE PETROLEO PARA SER UTILIZADO EN LA INSTITUCION </t>
  </si>
  <si>
    <t>B1500018838</t>
  </si>
  <si>
    <t>PENDIENTE FACTURA POR LA ADQUISICION DE 53 BOTELLONES DE AGUA CRISTAL PURIFICADA</t>
  </si>
  <si>
    <t>B1500041942</t>
  </si>
  <si>
    <t>PENDIENTE PAGO DE HORAS EXTRAS AL PERSONAL DE LA DIVISION DE SERVICIOS GENERALES, DURANTE EL MES DE MARZO 2023</t>
  </si>
  <si>
    <t>RH-169</t>
  </si>
  <si>
    <t>PENDIENTE PAGO DE HORAS EXTRAS AL PERSONAL DE LA DIVISION DE SERVICIOS GENERALES, DURANTE EL MES DE ABRIL 2023</t>
  </si>
  <si>
    <t>RH-170</t>
  </si>
  <si>
    <t>ANGEL LUIS DE LA ROSA</t>
  </si>
  <si>
    <t>PENDIENTE PAGO DE HORAS EXTRAS POR HABER LABORADO EN LAS ACTIVIDADES POR ALQUILERES DE ESPACIOS LOS DIAS 21, 22, 23, 28, 29 Y 30 ABRIL 2023</t>
  </si>
  <si>
    <t>RH-171</t>
  </si>
  <si>
    <t>CARLOS JUNIOR TAVAREZ FELIZ</t>
  </si>
  <si>
    <t>PENDIENTE PAGO DE FIANZA DE LA CATEDRAL DEL BAMBU PRE BODA EN FECHA 11/06/23</t>
  </si>
  <si>
    <t>FRIOMAX, SRL</t>
  </si>
  <si>
    <t xml:space="preserve">PENDIENTE FACTURA POR ADQUISICION DE AIRE ACONDICIONADO DE 3 TON INVERTER PARA SER UTILIZAOD EN LA INSTITUCION </t>
  </si>
  <si>
    <t>B1500000377</t>
  </si>
  <si>
    <t>JULIAN FLORES DOÑE</t>
  </si>
  <si>
    <t>RH-173</t>
  </si>
  <si>
    <t>PENDIENTE FACTURA SEGURO COMPLEMENTARIO DE SALUD PERIODO 01/06/23-30/06/23</t>
  </si>
  <si>
    <t>B1500008605</t>
  </si>
  <si>
    <t xml:space="preserve">PENDIENTE FACTURA POR ADQUISICION DE COMBUSTIBLE PARA SUMINISTRO EN LA INSTITUCION </t>
  </si>
  <si>
    <t>B1500128241</t>
  </si>
  <si>
    <t xml:space="preserve">PENDIENTE FACTURA POR SERVICIO DE CATERING EN  ACTIVIDAD DE LA INSTITUCION </t>
  </si>
  <si>
    <t>B1500001954</t>
  </si>
  <si>
    <t>CARINA PAULINO</t>
  </si>
  <si>
    <t>PENDIENTE PAGO DE FIANZA DE LA CATEDRAL DEL BAMBU PARA BODA EL 03/06/23</t>
  </si>
  <si>
    <t>INVERSIONES DELECA</t>
  </si>
  <si>
    <t>PENDIENTE FACTURA POR ADQUISICION DE 470 PAQUETES DE CAFÉ PARA CONSUMO EN LA INSTITUCION</t>
  </si>
  <si>
    <t>B1500000003</t>
  </si>
  <si>
    <t>PENDIENTE FACTURA POR LA ADQUISICION DE 7 BOTELLONES DE AGUA CRISTAL PURIFICADA</t>
  </si>
  <si>
    <t>B1500042001</t>
  </si>
  <si>
    <t>PENDIENTE FACTURA POR SERVICIO DE CATERING (ALMUERZO) PARA SER UTILIZADO EN CAPACITACION SOBRE INTEGRACION EN EQUIPO</t>
  </si>
  <si>
    <t>B1500001958</t>
  </si>
  <si>
    <t>PENDIENTE FACTURA POR SERVICIO DE CATERING (REFRIGERIO) PARA VISITAS INSTITUCIONALES</t>
  </si>
  <si>
    <t>B1500001959</t>
  </si>
  <si>
    <t>HILEL RODRIGUEZ</t>
  </si>
  <si>
    <t>PENDIENTE PAGO DE FIANZA DEL DOMUS PEQUEÑÑO PARA RETIRO EN FECHA 25/05/23</t>
  </si>
  <si>
    <t>PRICESMART DOMINICANA</t>
  </si>
  <si>
    <t>PENDIENTE PAGO DE FIANZA DEL DOMUS GRANDE Y RUTA CAMINATA 5K PARA EL 20/5/23</t>
  </si>
  <si>
    <t>ROCIO DEL CARMEN PLAZA</t>
  </si>
  <si>
    <t>PENDIENTE PAGO DE FIANZA POR EL USO DEL AREA DE LAS BROMELIAS EL 21/05/23</t>
  </si>
  <si>
    <t>PENDIENTE PAGO DE FACTURA PLAN DE INTERNET CORRESPONDIENTE A LA CUENTA 84163506 PERIODO 14-ABR-23 AL 13-MAY-23</t>
  </si>
  <si>
    <t>B1500050723</t>
  </si>
  <si>
    <t>PENDIENTE PAGO DE VIATICO AL VIAJE QUE SE EFECTUARA A LA REGION SUR, BARAHORA Y PEDERNALES DEL 20 AL 22 DE JUNIO 2023, CON EL OBJETIVO DE RECOLECCION DE SEMILLAS DE ESPECIES NATIVAS Y ENDEMICAS BAJO ALGUN GRADO DE AMENAZA Y MONITOREO</t>
  </si>
  <si>
    <t>BS-22</t>
  </si>
  <si>
    <t>JOSE ANTONIO FERNANDEZ</t>
  </si>
  <si>
    <t>PENDIENTE PAGO DE FIANZA DEL DOMUS PEQUEÑO PARA CUMPLEAÑOS EL 28/05/2023</t>
  </si>
  <si>
    <t xml:space="preserve">PENDIENTE PAGO FACTURA POR ADQUISICION DE PRODUCTOS FARMACEUTICOS  PARA SER UTILIZADOS EN LA INSTITUCION </t>
  </si>
  <si>
    <t>B1500000968</t>
  </si>
  <si>
    <t xml:space="preserve">PENDIENTE PAGO FACTURA POR ADQUISICION DE 2 TERMOHIGROMETRO DIGITAL MARCA EXTECH PARA SER UTILIZADO EN LA INSTITUCION </t>
  </si>
  <si>
    <t>B1500000969</t>
  </si>
  <si>
    <t>PENDIENTE PAGO DE VIATICO AL VIAJE QUE SE EFECTUARA A PEDERNALES, HOYO DE PELEMPITO DEL 14 AL 16 DE JUNIO 2023 CON EL OBJETIVO DE SEGUIMIENTO A LOS TRABAJOS REALIZADOS EN LA L. PELEMPITO</t>
  </si>
  <si>
    <t>BOT-036</t>
  </si>
  <si>
    <t>NABILA BUENO ESTEVEZ</t>
  </si>
  <si>
    <t>PENDIENTE PAGO POR PASANTIA REALIZADA DESDE EL 02 DE MAYO 2023, EN LA DIVISION DEL BANCO DE SEMILLAS</t>
  </si>
  <si>
    <t>RH-188</t>
  </si>
  <si>
    <t>EURENDYS ENEROLIZA ESTEVEZ BAEZ DE BUENO</t>
  </si>
  <si>
    <t>RH-189</t>
  </si>
  <si>
    <t>B1500128279</t>
  </si>
  <si>
    <t xml:space="preserve">LUIS ENRIQUE MONTERO ENCARNACION </t>
  </si>
  <si>
    <t xml:space="preserve">PENDIENTE TRANSFERENCIA PARA EL LLENADO DE 23.17 GALONES DE GAS LICUADO A CILINDROS DE LA COCINA DE LOS SERVIDORES </t>
  </si>
  <si>
    <t>ADM-062</t>
  </si>
  <si>
    <t>ANA R. MEJIA GOICO</t>
  </si>
  <si>
    <t>PENDIENTE PAGO DE FIANZA DEL DOMUS GRANDE PARA TALLER EL 08/07/2023</t>
  </si>
  <si>
    <t>PENDIENTE PAGO DE FIANZA DEL DOMUS GRANDE PRE GRADUACION EN FECHA 16/06/2023</t>
  </si>
  <si>
    <t>BRIAN DIONICIO QUIÑONES</t>
  </si>
  <si>
    <t>PENDIENTE PAGO DE FIANZA DEL DOMUS GRANDE PARA BODA EN FECHA 23/08/23</t>
  </si>
  <si>
    <t>PENDIENTE FACTURA DEL SERVICIO DE TELEFONO, INTERNET Y FAX, CORRESPONDIENTE AL MES DE MAYO 2023</t>
  </si>
  <si>
    <t>E450000011193</t>
  </si>
  <si>
    <t>E450000011771</t>
  </si>
  <si>
    <t>PENDIENTE FACTURA POR EL SERVICIO CELULAR ASIGNADOS AL DIRECTOR Y SUB-DIRECTOR DE LA INSTITUCION, MES DE MAYO 2023</t>
  </si>
  <si>
    <t>E450000011885</t>
  </si>
  <si>
    <t>PENDIENTE FACTURA ENERGIA ELECTRICA AL MES DE MAYO 2023 PERIODO 17/04/2023-17/05/2023</t>
  </si>
  <si>
    <t>B1500377519</t>
  </si>
  <si>
    <t>B1500377520</t>
  </si>
  <si>
    <t>TARJETAS DE CREDITO PENDIENTE DE PAGOS ACH CTA CTE EN EL MES DE MAYO 2023</t>
  </si>
  <si>
    <t>TOTAL  MAYO 2023</t>
  </si>
  <si>
    <t>E &amp; G UNIVERSAL PROMOTION SRL</t>
  </si>
  <si>
    <t xml:space="preserve">PENDIENTE FACTURA POR ADQUISICION DE UNIFORMES PARA SER UTILIZADOS POR EL PERSONAL DE LA INSTITUCION </t>
  </si>
  <si>
    <t>B1500000217</t>
  </si>
  <si>
    <t>OFICINA DE CUSTODIA Y ADMINISTRACION DE BIENES INCAUTADOS Y DECOMISADOS</t>
  </si>
  <si>
    <t xml:space="preserve">PENDIENTE DEPOSITO A CUENTA CORRIENTE NO IDENTIFICADO EN CUENTA COLECTORA </t>
  </si>
  <si>
    <t>PENDIENTE PAGO DE VIATICO AL VIAJE QUE SE EFECTUARA A SANTIAGO, EL 09 DE JUNIO 2023 CON EL OBJETIVO DE SER PARTíCIPE EN LA CLAUSURA DE LA EXPOSICION EN EL XIII SIMPOSIO FLORA DE LA ESPAÑOLA, CUBIERTO CON EL FONDO JBN</t>
  </si>
  <si>
    <t xml:space="preserve">JUAN CARLOS PIMENTEL SOTO </t>
  </si>
  <si>
    <t>PENDIENTE PAGO DE HORAS EXTRAS POR HABER LABORADO EL 22/04/2023 EN LA ACTIVIDAD SOBRE EL DIA DE LA TIERRA E INICIO DEL FESTIVAL DE AVES ENDEMICAS</t>
  </si>
  <si>
    <t>RH-183</t>
  </si>
  <si>
    <t>PENDIENTE PAGO AL PERSONAL QUE TRABAJO HORAS EXTRAS DURANTE EL CINE SOBRE LA GRAMA EN MAYO 2023</t>
  </si>
  <si>
    <t>RH-184</t>
  </si>
  <si>
    <t>PENDIENTE FACTURA POR SERVICIO DE CATERING (REFRIGERIO) PARA TALLER PLAN OPERATIVO ANUAL</t>
  </si>
  <si>
    <t>B1500001997</t>
  </si>
  <si>
    <t>PAGO DE FACTURA, POR EL USO DE AGUA POTABLE, MES DE JUNIO 2023.</t>
  </si>
  <si>
    <t>B1500119291</t>
  </si>
  <si>
    <t>B1500119292</t>
  </si>
  <si>
    <t>B1500119297</t>
  </si>
  <si>
    <t>B1500043346</t>
  </si>
  <si>
    <t>PENDIENTE PAGO DE HORAS EXTRAS AL PERSONAL DE LA DIVISION DE SERVICIOS GENERALES, POR HABER LABORADO DURANTE EL MES DE MAYO 2023</t>
  </si>
  <si>
    <t>RH-198</t>
  </si>
  <si>
    <t>PENDIENTE FACTURA POR ADQUISICION DE 8.31 GAS LICUADO DE PETROLEO</t>
  </si>
  <si>
    <t>B1500019063</t>
  </si>
  <si>
    <t>NICOL PEREZ</t>
  </si>
  <si>
    <t>PENDIENTE PAGO DE FIANZA PARA USO DE LA LAGUNA DEL PALMAR PARA BABY SWOWER EL 10/06/2023</t>
  </si>
  <si>
    <t xml:space="preserve">TONY ABELARDO REYES </t>
  </si>
  <si>
    <t>PENDIENTE PAGO DE FIANZA DEL DOMUS GRANDE PARA BODA EN FECHA 17/06/2023</t>
  </si>
  <si>
    <t>PENDIENTE PAGO DE FACTURA PLAN DE INTERNET CORRESPONDIENTE A LA CUENTA 85569019 DEL 01-MAY-23 AL 31-MAY-23</t>
  </si>
  <si>
    <t>B1500051221</t>
  </si>
  <si>
    <t>PENDIENTE PAGO COMPENSACION A MENSAJEROS POR USO DE SUS MOTORES EN EL MES DE JUNIO 2023</t>
  </si>
  <si>
    <t>DF-115</t>
  </si>
  <si>
    <t>PENDIENTE PAGO AL PERSONAL DE LA NOMINA FIJA ADICIONAL , CORRESPONDIENTE AL MES DE JUNIO 2023</t>
  </si>
  <si>
    <t>RH-204</t>
  </si>
  <si>
    <t>PENDIENTE PAGO AL PERSONAL DE LA NOMINA TEMPORAL , CORRESPONDIENTE AL MES DE JUNIO 2023</t>
  </si>
  <si>
    <t>PENDIENTE PAGO SUPLENCIA POR EL CARGO VACANTE ENC. DEPTO BOTANICA POR EL MES DE MAYO 2023</t>
  </si>
  <si>
    <t>RH-205</t>
  </si>
  <si>
    <t>PENDIENTE PAGO  COMPENSACION DE SERVICIOS DE SEGURIDAD A LA DOTACION MILITAR QUE SE ENCUENTRA PRESTANDO SERVICIO A LA INSTITUCION, JUNIO 2023</t>
  </si>
  <si>
    <t>DF-116</t>
  </si>
  <si>
    <t>MARIANELA ARAUJO PEREZ</t>
  </si>
  <si>
    <t>PENDIENTE PAGO DE LAS VACACIONES NO FISFRUTADAS CORRESPONDIENTE A 12 DIAS</t>
  </si>
  <si>
    <t>RH-209</t>
  </si>
  <si>
    <t xml:space="preserve">PENDIENTE FACTURA POR ADQUISICION DE BOMBA PARA FUENTE Y BOMBAS PARA CISTERNA PARA SER UTILIZADAS EN LA INSTITUCION </t>
  </si>
  <si>
    <t>B1500000912</t>
  </si>
  <si>
    <t>B1500128391</t>
  </si>
  <si>
    <t>B1500128392</t>
  </si>
  <si>
    <t>KENDRY ARIAS M.</t>
  </si>
  <si>
    <t>PENDIENTE PAGO DE FIANZA, ALQUILER DEL DOMUS PEQUEÑO PARA ACTIVIDAD CUMPLEAÑOS EL 11/6/23</t>
  </si>
  <si>
    <t>ROSANNY ESTHER ROMERO</t>
  </si>
  <si>
    <t>PENDIENTE PAGO DE FIANZA DEL DOMUS GRANDE PARA ACTIVIDAD (BODA) A REALIZARSE EL 18/11/2023</t>
  </si>
  <si>
    <t>EDUARDO LEBRON Y/O ROSALIA</t>
  </si>
  <si>
    <t>PENDIENTE PAGO DE FIANZA PARA ACTIVIDAD CONFERENCIA EL 08/07/2023</t>
  </si>
  <si>
    <t>PLAYTOW, SRL</t>
  </si>
  <si>
    <t>PENDIENTE PAGO DE FIANZA DEL AREA VERDE DEL RELOJ PARA PLAYTOWN PARK EL 10 Y 11/06/2023</t>
  </si>
  <si>
    <t xml:space="preserve">PENDIENTE PAGO DE VIATICO AL VIAJE QUE SE EFECTUARA A LA PROVINCIA DE LA ALTAGRACIA (HIGUEY) DEL 11 AL 13 DE JULIO 2023, CON EL OBJETIVO DE RECOLECCION DE SEMILLAS DE ESPECIES NATIVAS Y ENDEMICAS BAJO ALGUN GRADO DE AMENAZAS Y MONITOREO </t>
  </si>
  <si>
    <t>BS-23</t>
  </si>
  <si>
    <t>PENDIENTE PAGO DE SEGURO COMPLEMENTARIOS DE SALUD AL SUB-DIRECTOR, ENC DEL TIC Y ASISTENTE DEL DIRECTOR, CORRESPONDIENTE AL MES DE JUNIO 2023</t>
  </si>
  <si>
    <t>B1500028306</t>
  </si>
  <si>
    <t>GERALDOM</t>
  </si>
  <si>
    <t>PENDIENTE PAGO DE FIANZA DEL AREA VERDE DEL DOMUS MAS RUTA CAMINATA EL 22/7/23</t>
  </si>
  <si>
    <t>DAHIANA MAÑON PEÑA</t>
  </si>
  <si>
    <t>PENDIENTE PAGO DE FIANZA DEL AREA PLANTAS MEDICINALES PARA CUMPLEAÑOS EN FECHA 18/6/23</t>
  </si>
  <si>
    <t>VIVIAL DOMINICANA</t>
  </si>
  <si>
    <t>PENDIENTE PAGO DE FIANZAPOR ALQUILER DEL AREA DE LAS BROMELIAS PARA CONVENENCIA EMPRESARIAL</t>
  </si>
  <si>
    <t>PENDIENTE PAGO DEL 10% DEL PRESUPUESTO DE PUBLICIDAD, DE ACUERDO A LA LEY 134-03. DEL 1 AL 31 DE ENERO DE 2023</t>
  </si>
  <si>
    <t>B1500007432</t>
  </si>
  <si>
    <t>B1500007433</t>
  </si>
  <si>
    <t>B1500007434</t>
  </si>
  <si>
    <t>B1500007435</t>
  </si>
  <si>
    <t>B1500007440</t>
  </si>
  <si>
    <t>B1500007441</t>
  </si>
  <si>
    <t xml:space="preserve">PENDIENTE FACTURA POR ADQUISICION DE DESECHABLES, PAPEL HIGIENICO, PAPEL TOALLA PARA SER UTILIZADOS EN LA INSTITUCION </t>
  </si>
  <si>
    <t>B1500000370</t>
  </si>
  <si>
    <t>VICTOR FEDERICO DIZONO BOTTE</t>
  </si>
  <si>
    <t>PENDIENTE PAGO DE FIANZA DEL DOMUS GRANDE Y AREA VERDE PARA ACTIVIDAD EN FECHA 25/6/23</t>
  </si>
  <si>
    <t>FLORANGEL MICHELLE DE LA CRUZ</t>
  </si>
  <si>
    <t>PENDIENTE PAGO DE FIANZA DEL AREA DE LAS BROMELIAS PARA REVELACION DE SEXO EN FECHA 2/07/23</t>
  </si>
  <si>
    <t>PENDIENTE PAGO DE VACACIONES NO DISFRUTADA A EX EMPLEADO FLORES DOÑE</t>
  </si>
  <si>
    <t>RH-223</t>
  </si>
  <si>
    <t>PENDIENTE PAGO DE VACACIONES NO DISFRUTADA A EX EMPLEADA YENNYFEER PAREDES CARPIO</t>
  </si>
  <si>
    <t>B1500128419</t>
  </si>
  <si>
    <t xml:space="preserve">PENDIENTE FACTURA POR ADQUISICION DE AVOLUSION 4 TB DISCO DURO EXTERNO PORTATIL PARA PC A SER UTILIZADOS EN LA INSTITUCION </t>
  </si>
  <si>
    <t>B1500001726</t>
  </si>
  <si>
    <t>PENDIENTE FACTURA SEGURO COMPLEMENTARIO DE SALUD PERIODO 01/07/23-31/07/23</t>
  </si>
  <si>
    <t>B1500008810</t>
  </si>
  <si>
    <t>WILKIN RAFAEL ENCARNACION CASTILLO</t>
  </si>
  <si>
    <t xml:space="preserve">PENDIENTE TRANSFERENCIA VIATICO PARA LA ADQUISICION DE COMBUSTIBLE, PEAJE Y GUIA DEL  VIAJE DE CAMPO A LA PROVINCIA DE LA ALTAGRACIA (HIGUEY) DEL 19 AL 21 DE JULIO 2023, CON EL OBJETIVO DE RECOLECCION DE SEMILLAS DE ESPECIES NATIVAS Y ENDEMICAS BAJO ALGUN GRADO DE AMENAZAS Y MONITOREO </t>
  </si>
  <si>
    <t>BS-24</t>
  </si>
  <si>
    <t>PENDIENTE PAGO DE VIATICO AL VIAJE QUE SE EFECTUARA A LA REGION SUR, BARAHORA Y PEDERNALES DEL 19 AL 21 DE JUNIO 2023, CON EL OBJETIVO DE RECOLECCION DE SEMILLAS DE ESPECIES NATIVAS Y ENDEMICAS BAJO ALGUN GRADO DE AMENAZA Y MONITOREO</t>
  </si>
  <si>
    <t>PAGO DE HORAS EXTRAS AL PERSONAL DE LA DIVISION DE SERVICIOS GENERALES, EN LAS ACTIVIDADES DE LOS DIAS 04, 06, 07, 13, 14, 20, 21, 26, 27 Y 28 DEL MES DE MAYO 2023</t>
  </si>
  <si>
    <t>RH-224</t>
  </si>
  <si>
    <t>ORISME DEBORA CLAUDESTHERDYNA</t>
  </si>
  <si>
    <t>PENDIENTE PAGO DE FIANZA DEL DOMUS GRANDE PARA BODA EN FECHA 01/07/23</t>
  </si>
  <si>
    <t>DIESLY ANDRE</t>
  </si>
  <si>
    <t>PENDIENTE PAGO DE FIANZA DEL PATIO ESPAÑOL PARA BODA EN FECHA 24/06/2023</t>
  </si>
  <si>
    <t xml:space="preserve">PENDIENTE FACTURA POR ADQUISICIONE DE MOBILIARIOS DE OFICINA PARA SER ITILIZADOS EN LA INSTITUCION </t>
  </si>
  <si>
    <t>B1500000578</t>
  </si>
  <si>
    <t xml:space="preserve">PENDIENTE FACTURA POR ADQUISICION DE UTILIES DE OFICINA PARA SER UTILIZADOS EN LA INSTITUCION </t>
  </si>
  <si>
    <t>B1500000255</t>
  </si>
  <si>
    <t xml:space="preserve">PENDIENTE FACTURA POR ADQUISICION SOMBRILLAS, BOTELLAS TERMICAS Y GORRAS PARA SER UTILIZADAS POR EL PERSONAL DE SEGURIDAD DE LA INSTITUCION </t>
  </si>
  <si>
    <t>B1500000606</t>
  </si>
  <si>
    <t>COLECTOR CONTRIBUCIONES A LA TESORERIA</t>
  </si>
  <si>
    <t>PENDIENTE TRANSFERENCIA DE PAGO POR EL CONCEPTO DE DIFERENCIA SIN REPORTAR AL RIESGO LABORAL DE LA NOMINA TEMPORAL, CORRESPONDIENTE AL MES DE JUNIO 2023</t>
  </si>
  <si>
    <t>RH-226</t>
  </si>
  <si>
    <t xml:space="preserve">PENDIENTE TRANSFERENCIA VIATICO PARA LA ADQUISICION DE COMBUSTIBLE, PEAJE Y GUIA DEL  VIAJE DE CAMPO A LA PROVINCIA DE LA ALTAGRACIA (HIGUEY) DEL 11 AL 13 DE JULIO 2023, CON EL OBJETIVO DE RECOLECCION DE SEMILLAS DE ESPECIES NATIVAS Y ENDEMICAS BAJO ALGUN GRADO DE AMENAZAS Y MONITOREO </t>
  </si>
  <si>
    <t>BS-25</t>
  </si>
  <si>
    <t>GERALDO OTONIEL TOMAS REYES</t>
  </si>
  <si>
    <t>PENDIENTE PAGO DE FIANZA DEL PATIO ESPAÑOL PARA  BODA EN FECHA 24/06/23</t>
  </si>
  <si>
    <t>ROSALIA CRUZ</t>
  </si>
  <si>
    <t>PENDIENTE PAGO DE FIANZA DEL DOMUS PEQUEÑO Y AREA VERDE PARA BAZAR EL 02/07/23</t>
  </si>
  <si>
    <t>CENTRO EDUCATIVO HI-HELLO</t>
  </si>
  <si>
    <t>PENDIENTE PAGO DE FIANZA DEL DOMUS GRANDE PARA GRADUACION ESCOLAR EN FECHA 24/06/23</t>
  </si>
  <si>
    <t>ARISMANDY ALEMAN MANZANILLO</t>
  </si>
  <si>
    <t>PENDIENTE PAGO DE FIANZA EN PLANTAS MEDICINALES PARA ACTIVIDAD RELIGIOSA EL 24/6/23</t>
  </si>
  <si>
    <t>PENDIENTE FACTURA POR ADQUISICION DE ALIMENTOS PARA SER CONSUMIDOS EN LA INSTITUCION</t>
  </si>
  <si>
    <t>B1500000005</t>
  </si>
  <si>
    <t xml:space="preserve">PENDIENTE FACTURA POR ADQUISICION DE LAVADORA PARA SER UTILIZADA EN LA INSTITUCION </t>
  </si>
  <si>
    <t>B1500000128</t>
  </si>
  <si>
    <t xml:space="preserve">PENDIENTE FACTURA POR ADQUISICION DE ARTICULOS DE COCINA PARA SER UTILIZADOS EN LA INSTITUCION </t>
  </si>
  <si>
    <t>B1500000129</t>
  </si>
  <si>
    <t xml:space="preserve">PENDIENTE FACTURA POR REPUESTOS PARA SER UTILIZADOS EN LOS VEHICULOS DE LA INSTITUCION </t>
  </si>
  <si>
    <t>B1500000183</t>
  </si>
  <si>
    <t xml:space="preserve">PENDIENTE FACTURA POR ADQUISICION DE BOMBA-FUMIGADORA ESTACIONARIA, KTC PARA SER UTILIZADA EN LA INSTITUCION </t>
  </si>
  <si>
    <t>B1500000914</t>
  </si>
  <si>
    <t xml:space="preserve">PENDIENTE FACTURA POR ADQUISICION DE PAQUETES DE AZUCAR CREMA PARA CONSUMO EN LA INSTITUCION </t>
  </si>
  <si>
    <t>B1500000161</t>
  </si>
  <si>
    <t xml:space="preserve">PENDIENTE FACTURA POR SERVICIO DE CATERING (REFRIGERIO) PARA ACTIVIDAD DE MEDIO AMBIENTE CON PERIODISTAS </t>
  </si>
  <si>
    <t>B1500002025</t>
  </si>
  <si>
    <t>ERLA PHARMA, SRL</t>
  </si>
  <si>
    <t>PENDIENTE PAGO DE FIANZA POR USO DE AUDITORIUM LOS DIAS 30/6 Y 01/07, 2023</t>
  </si>
  <si>
    <t>ANDRE DIESLY</t>
  </si>
  <si>
    <t>PENDIENTE PAGO DE FIANZA DEL DOMUS PEQUEÑO PARA BODA EN FECHA 24/6/23</t>
  </si>
  <si>
    <t xml:space="preserve">PENDIENTE FACTURA POR ADQUISICION DE BOMBA PARA FUMIGAR TIPO MOCHILA PARA SER UTILIZADA EN LA INSTITUCION </t>
  </si>
  <si>
    <t>B1500000853</t>
  </si>
  <si>
    <t xml:space="preserve">PENDIENTE FACTURA POR ADQUISICION DE MAQUINAS SUMADORAS SHARP PARA SER UTILIZADAS EN LA INSTITUCION </t>
  </si>
  <si>
    <t>B1500001770</t>
  </si>
  <si>
    <t>PENDIENTE FACTURA POR LA CONTRATACION DE SERVICIO PARA MANEJO DE LAS REDES SOCIALES DE LA INSTITUCION MES DE MAYO Y JUNIO 2023</t>
  </si>
  <si>
    <t>B1500000016</t>
  </si>
  <si>
    <t>LAURA PATRICIA GOMEZ</t>
  </si>
  <si>
    <t>PENDIENTE PAGO DE FIANZA DEL DOMUS PEQUEÑO PARA BODA EL 14/10/2023</t>
  </si>
  <si>
    <t xml:space="preserve">PENDIENTE FACTURA POR ADQUISICION DE DESBROZADORA HUSQVARNA PARA SER UTILIZADAS EN LA INSTITUCION </t>
  </si>
  <si>
    <t>B11500002707</t>
  </si>
  <si>
    <t xml:space="preserve">PENDIENTE FACTURA POR ADQUISICION DE MOBILIARIOS DE OFICINA PARA SER UTILIZADOS EN LA INSTITUCION </t>
  </si>
  <si>
    <t>B1500000177</t>
  </si>
  <si>
    <t xml:space="preserve">PENDIENTE FACTURA POR ADQUISICION DE CAJA CHICA DE METAL  PARA SER UTILIZADAS EN LA INSTITUCION </t>
  </si>
  <si>
    <t>B1500000178</t>
  </si>
  <si>
    <t>PENDIENTE PAGO DE VIATICO AL VIAJE QUE SE EFECTUARA A LA PROVINCIA DE LA ALTAGRACIA, ISLA SAONA, DEL 17 AL 19 DE JULIO 2023, CON EL OBJETIVIO DE INICIAR LOS TRABAJOS DE ECOLOGIA DE POBLACION CON TOLUMNIA CALOQUILA EN ISLA SAONA</t>
  </si>
  <si>
    <t>HORT-125</t>
  </si>
  <si>
    <t>YURAISY MARIELYS RODRIGUEZ BATISTA</t>
  </si>
  <si>
    <t>PENDIENTE PAGO TRANSFERENCIA PARA LA ADQUISICION DE COMBUSTIBLE, EMBARCACION, PEAJE Y GUIA DEL VIAJE DE CAMPO A LA PROVINCIA DE LA ALTAGRACIA, ISLA SAONA, LOS DIAS 17 AL 19 DE JULIO 2023</t>
  </si>
  <si>
    <t>HORT-134</t>
  </si>
  <si>
    <t>MATINALE, SRL</t>
  </si>
  <si>
    <t>PENDIENTE PAGO DE FIANZA DEL AREA VERDE DEL RELOJ PARA RALLY EL 01/07/23</t>
  </si>
  <si>
    <t>TARJETAS DE CREDITO PENDIENTE DE PAGOS ACH CTA CTE EN EL MES DE JUNIO 2023</t>
  </si>
  <si>
    <t>PENDIENTE FACTURA DEL SERVICIO DE TELEFONO, INTERNET Y FAX, CORRESPONDIENTE AL MES DE JUNIO 2023</t>
  </si>
  <si>
    <t>E450000013744</t>
  </si>
  <si>
    <t>PENDIENTE FACTURA DEL SERVICIO PLAN DE FLOTILLAS E INTERNET, MES DE JUNIO, CORRESPONDIENTE A LA CTA. 754547734</t>
  </si>
  <si>
    <t>E450000014317</t>
  </si>
  <si>
    <t>PENDIENTE FACTURA POR EL SERVICIO CELULAR ASIGNADOS AL DIRECTOR Y SUB-DIRECTOR DE LA INSTITUCION, MES DE JUNIO 2023</t>
  </si>
  <si>
    <t>E450000014429</t>
  </si>
  <si>
    <t>DUBAMED SUPLIDORES MEDICOS</t>
  </si>
  <si>
    <t xml:space="preserve">PENDIENTE FACTURA POR ADQUISICION DE UTILES MEDICOS PARA SER UTILIZADOS EN LA INSTITUCION </t>
  </si>
  <si>
    <t>B1500000235</t>
  </si>
  <si>
    <t>PENDIENTE PAGO DE VACACIONES NO DISFRUTADAS A LAS SRAS. ANA YRIS RODRIGUEZ Y ROSMERY HERNANDEZ</t>
  </si>
  <si>
    <t>RH-231</t>
  </si>
  <si>
    <t>PENDIENTE PAGO DE INDEMNIZACION A LAS SRAS. ANA YRIS RODRIGUEZ Y ROSMERY HERNANDEZ</t>
  </si>
  <si>
    <t>RH-232</t>
  </si>
  <si>
    <t>CARIBBEAN INTEGRATED SOLUTIONS, SRL</t>
  </si>
  <si>
    <t xml:space="preserve">PENDIENTE FACTURA POR ADQUISICION DE MASCARILLAS MEDICAL PARA SER UTILIZADAS EN LA INSTITUCION </t>
  </si>
  <si>
    <t>B1500000196</t>
  </si>
  <si>
    <t>MABE INDUSTRIAL</t>
  </si>
  <si>
    <t>PENDIENTE PAGO DE FIANZA DEL DOMUS PEQUEÑO PARA TALLER EL 12/08/23</t>
  </si>
  <si>
    <t>ENOLIS MABEL MARTINEZ</t>
  </si>
  <si>
    <t>PENDIENTE PAGO DE FIANZA DEL DOMUS PEQUEÑO PARA TALLER EL 01/07/2023</t>
  </si>
  <si>
    <t>PENDIENTE FACTURA ENERGIA ELECTRICA AL MES DE JUNIO 2023 PERIODO 17/05/2023-16/06/2023</t>
  </si>
  <si>
    <t>B1500384007</t>
  </si>
  <si>
    <t>B1500384008</t>
  </si>
  <si>
    <t>TOTAL  JUNIO 2023</t>
  </si>
  <si>
    <t>PENDIENTE PAGO DE FACTURA PLAN DE INTERNET CORRESPONDIENTE A LA CUENTA 84163506 DEL 14-MAY-23 AL 13-JUNIO-23</t>
  </si>
  <si>
    <t>B1500051562</t>
  </si>
  <si>
    <t>RH-236</t>
  </si>
  <si>
    <t>B1500028548</t>
  </si>
  <si>
    <t>B1500122633</t>
  </si>
  <si>
    <t>B1500122627</t>
  </si>
  <si>
    <t>B1500122626</t>
  </si>
  <si>
    <t>B1500044105</t>
  </si>
  <si>
    <t>PENDIENTE PAGO DEL 10% DEL PRESUPUESTO DE PUBLICIDAD, DE ACUERDO A LA LEY 134-03. DE JULIO DE 2023</t>
  </si>
  <si>
    <t>B1500007497</t>
  </si>
  <si>
    <t>PENDIENTE PAGO SUPLENCIA POR EL CARGO VACANTE ENC. DEPTO BOTANICA POR EL MES DE JUNIO 2023</t>
  </si>
  <si>
    <t>RH-242</t>
  </si>
  <si>
    <t>RH242</t>
  </si>
  <si>
    <t>PENDIENTE PAGO DE COMPENSACION A MENSAJEROS POR USO DE SUS MOTORES EN EL MES DE JUJIO 2023</t>
  </si>
  <si>
    <t>DF-129</t>
  </si>
  <si>
    <t>PENDIENTE PAGO POR COMPENSACION SERVICIOS DE SEGURIDAD CORRESPONDIENTE AL MES DE JULIO 2023</t>
  </si>
  <si>
    <t>DF-130</t>
  </si>
  <si>
    <t>SUFERDOM, SRL</t>
  </si>
  <si>
    <t xml:space="preserve">PENDIENTE FACTURA POR ADQUISICION DE PRODUCTOS ELECTRICOS </t>
  </si>
  <si>
    <t>PENDIENTE  FACTURA POR ADQUISICION DE ALIMENTOS PARA PECES, PARA SER UTILIZADO EN LA INSTITUCION</t>
  </si>
  <si>
    <t>B1500000163</t>
  </si>
  <si>
    <t>MIQUEAS MORETA</t>
  </si>
  <si>
    <t>PENDIENTE PAGO DE FIANZA LAGUNA DEL PALMAR PARA BODA EL 01/07/2023</t>
  </si>
  <si>
    <t>PENDIENTE PAGO DE FACTURA PLAN DE INTERNET CORRESPONDIENTE A LA CUENTA 85569019 DEL 01-JUNIO-23 AL 30-JUNIO-23</t>
  </si>
  <si>
    <t>B1500052094</t>
  </si>
  <si>
    <t>PENDIENTE FACTURA POR LA ADQUISICION DE SILLAS PLASTICAS SIN BRAZOS, PARA USO EN LA INSTITUCION</t>
  </si>
  <si>
    <t>B1500000006</t>
  </si>
  <si>
    <t>CARLOS SOTO</t>
  </si>
  <si>
    <t>PENDIENTE PAGO DE FIANZA DEL DOMUS GRANDE  PARA PASE DE ARTOCHA EL 09/07/2023</t>
  </si>
  <si>
    <t>PENDIENTE FACTURA POR LA COMPRA DE 14 RESMA DE PAPEL, PARA SER UTILIZADAS EN LA INSTITUCION</t>
  </si>
  <si>
    <t>B1500001782</t>
  </si>
  <si>
    <t>PENDIENTE FACTURA POR ADQUISICION DE UTENCILIOS DE COCINA, PARA USO EN LA INSTITUCION</t>
  </si>
  <si>
    <t>PENDIENTE FACTURA POR LA ADQUISICION DE 1 SILLON EJECUTIVO PARA EL AREA FINANCIERA</t>
  </si>
  <si>
    <t>B1500000610</t>
  </si>
  <si>
    <t>PENDIENTE PAGO AL PERSONAL DE LA NOMINA FIJA ADICIONAL , CORRESPONDIENTE AL MES DE JULIO 2023</t>
  </si>
  <si>
    <t>RH-246</t>
  </si>
  <si>
    <t>PENDIENTE FACTURA POR LA ADQUISICION DE ARTICULOS FERRETEROS</t>
  </si>
  <si>
    <t>B1500000181</t>
  </si>
  <si>
    <t>PENDIENTE FACTURA POR ADQUISICION DE ARTICULOS FERRETEROS</t>
  </si>
  <si>
    <t>B1500000017</t>
  </si>
  <si>
    <t>PENDIENTE FACTURA POR LA ADQUISICION DE 4 AIRES ACONDICIONADOS, PARA SER UTILIZADOS EN LA INSTITUCION</t>
  </si>
  <si>
    <t>B1500000182</t>
  </si>
  <si>
    <t>B1500000858</t>
  </si>
  <si>
    <t>INVERSIONES RODRIGUEZ VALENZUELA SRL</t>
  </si>
  <si>
    <t>PENDIENTE FACTURA POR ADQUISICION DE PRODUCTOS QUIMICOS, PARA SER UTILIZADOS EN LA INSTITUCION.</t>
  </si>
  <si>
    <t>B1500000002</t>
  </si>
  <si>
    <t>PENDIENTE FACTURA POR LA ADQUISICION DE PRODUCTOS DE LIMPIENZA, PARA USO EN LA INSTITUCION</t>
  </si>
  <si>
    <t>B1500000130</t>
  </si>
  <si>
    <t>PENDIENTE FACTURA POR LA ADQUISICION DE MATERIAL GASTABLE, PARA USO EN LA INSTITUCION.</t>
  </si>
  <si>
    <t>B1500000258</t>
  </si>
  <si>
    <t>CLARA SANTANA</t>
  </si>
  <si>
    <t>PENDIENTE PAGO DE FIANZA DEL DOMUS PEQUEÑO  PARA GRADUACION EL 21/07/2023</t>
  </si>
  <si>
    <t>MELIZA FATIMA</t>
  </si>
  <si>
    <t>PENDIENTE PAGO DE FIANZA DEL DOMUS PEQUEÑO  PARA BODA EL 18/07/2023</t>
  </si>
  <si>
    <t xml:space="preserve">INVERSIONES TEJEDA VALERA FD, SRL </t>
  </si>
  <si>
    <t>B1500000164</t>
  </si>
  <si>
    <t>PENDIENTE PAGO DE VIATICO EL DIA 21 AL /8/23 CON EL OBJETIVO DE INICIAR LOS TRABAJOS DE ECOLOGIA DE POBLACION CON PSYCHILIS DODII, A LA PROVINCIA MONSEÑOR NOUEL, MUNICIPIO MAIMON, LOMA TIBISÍ</t>
  </si>
  <si>
    <t>HORT-142</t>
  </si>
  <si>
    <t>RH-267</t>
  </si>
  <si>
    <t>NATANAEL SANTANA</t>
  </si>
  <si>
    <t>PENDIENTE PAGO DE FIANZA   PARA GRABACION EL 15/07/2023</t>
  </si>
  <si>
    <t>JENNY REYES</t>
  </si>
  <si>
    <t>PENDIENTE PAGO DE FIANZA  DEL DOMUS GRANDE PARA BODA EL 14/07/2023</t>
  </si>
  <si>
    <t>PENDIENTE FACTURA POR LA ADQUSICIÓN DE TALONARIOS  DE FACTURA Y RECIBOD, UTILIZADAS EN LA INSTITUCION</t>
  </si>
  <si>
    <t>B1500000011</t>
  </si>
  <si>
    <t>DOS-GARCIA.SRL</t>
  </si>
  <si>
    <t>PENDIENTE FACTURA, POR LA ADQUISICION DE LAMPARAS LED Y BOMBILLOS, PARA USO EN LA INSTITUCION.</t>
  </si>
  <si>
    <t>B1500000600</t>
  </si>
  <si>
    <t>TOMAS VENTURA</t>
  </si>
  <si>
    <t>PENDIENTE PAGO DE FIANZA  DEL CATEDRAL DEL BAMBU PARA BODA EL 29/07/2023</t>
  </si>
  <si>
    <t>CAROLA VICENTE</t>
  </si>
  <si>
    <t>PENDIENTE PAGO DE FIANZA  DEL DOMUS GRANDE PARA BODA EL 22/07/2023</t>
  </si>
  <si>
    <t>PENDIENTE PAGO DE VIATICO DEL DIA 09 AL 11  /8/23 CON EL OBJETIVO DE CONTINUACION DEL TRABAJO DE CAMPO PARA COMPLETAR EL INVENTARIO ORQUIDEOLOGICO DEL MONUMENTAL NATURAL PICO DIEGO DE OCAMPO EN LA VERTIENTE SUR.</t>
  </si>
  <si>
    <t>BOT-098</t>
  </si>
  <si>
    <t>PENDIENTE FACTURA POR LA ADQUISICIÓN DE REPUESTO Y COMPONENTES PARA SER UTILIZADOS EN LA FLOTILLA VEHICULAR  DE LA INSTITUCIÓN</t>
  </si>
  <si>
    <t>B1500000287</t>
  </si>
  <si>
    <t>PENDIENTE PAGO DE VIATICO DEL DIA 04 AL 06 /09/23 CON EL OBJETIVO DE INICIAR LOS TRABAJOS DE ECOLOGIA DE POBLACION CON PSUCHILIS VERNICOSA (ORCHIDACEAE), PARA LA PROVINCIA DE AZUA Y SIERRA DE BAHORUCO.</t>
  </si>
  <si>
    <t>HORT-149</t>
  </si>
  <si>
    <t>PENDIENTE FACTURA POR SERVICIO DE NOTARIO PUBLICO PARA PROCESOS DE COMPRAS Y NOTARIZACIONES</t>
  </si>
  <si>
    <t>B1500000200</t>
  </si>
  <si>
    <t>PENDIENTE FACTURA POR LA ADQUISICIÓN DE 02 TANQUES DE COMBUSTIBLE DE MOTOCICLETA AX100, PARA LOS MOTORES DE LA INSTITUCIÓN</t>
  </si>
  <si>
    <t>SOLDIER ELECTRONIC SEGURITY (S.E.S)</t>
  </si>
  <si>
    <t>PENDIENTE FACTURA POR LA ADQUISICION DE MEDIDOR DE VOLTAJE E INVERSOR, PARA USO EN LA INSTITUCION</t>
  </si>
  <si>
    <t>B1500000550</t>
  </si>
  <si>
    <t>PENDIENTE FACTURA SEGURO COMPLEMENTARIO DE SALUD PERIODO 01/08/23-31/08/23</t>
  </si>
  <si>
    <t>B1500009018</t>
  </si>
  <si>
    <t>PENDIENTE FACTURA POR ADQUISICION DE  GAS LICUADO DE PETROLEO</t>
  </si>
  <si>
    <t>B1500019508</t>
  </si>
  <si>
    <t>PENDIENTE PAGO DE VIATICO DEL DIA 12 AL 14 /09/23 CON EL OBJETIVO RECOLECCION DE SEMILLAS DE ESPECIES NATIVAS Y ENDEMICAS BAJO ALGUN GRADO DE AMENAZA Y MONITOREO, PARA LA REGION NORTE, PUERTO PLATA</t>
  </si>
  <si>
    <t>BS-45</t>
  </si>
  <si>
    <t>PENDIENTE PAGO DE FACTURA PLAN DE INTERNET CORRESPONDIENTE A LA CUENTA 84163506 DEL 14-JUNIO-23 AL 13-JULIO-23</t>
  </si>
  <si>
    <t>B1500052437</t>
  </si>
  <si>
    <t>PENDIENTE FACTURA POR LA ADQUISICION DE 1 TANQUE DE GAS REFRIGERANTE, PARA SER UTILIZADOS EN LA INSTITUCION</t>
  </si>
  <si>
    <t>B1500000184</t>
  </si>
  <si>
    <t>OUTDOOR TRAINING Y AVENTURE</t>
  </si>
  <si>
    <t>PENDIENTE PAGO DE FIANZA  DEL ÁREA DE LOS PINOS  PARA ACTIVIDAD LABORAL  EL 12/08/2023</t>
  </si>
  <si>
    <t>PENDIENTE PAGO DE VIATICO AL VIAJE QUE SE EFECTUARA A PEDERNALES, LAGUNA OVIEDO, DEL 23 AL 25 DE AGOSTO 2023, CON EL OBJETIVIOLEVANTAMIENTO DE LA FLORA PARA LA ELABORACION DE ARTICULOS CIENTIFICOS</t>
  </si>
  <si>
    <t>BOT.086</t>
  </si>
  <si>
    <t>INSTITUTO POSTAL DOMINICANO</t>
  </si>
  <si>
    <t>PAGO FACTURA, POR EL ENVIO DE PAQUETE DE EJEMPLARES DE HERBARIO</t>
  </si>
  <si>
    <t>B1500002089</t>
  </si>
  <si>
    <t>PENDIENTE PAGO DE HORA EXTRAS AL PERSONAL DE LA DIV. DE SERVICIOS GENERALES POR LA ACTIVIDAD LOS DIAS, 02,03,04,08,10,11,16,17,18,23,24, Y 25 DE JUNIO 2023</t>
  </si>
  <si>
    <t>RH-274</t>
  </si>
  <si>
    <t>PENDIENTE FACTURA POR EL SERVICIO CELULAR ASIGNADOS AL DIRECTOR Y SUB-DIRECTOR DE LA INSTITUCION, MES DE JULIO 2023</t>
  </si>
  <si>
    <t>E450000017007</t>
  </si>
  <si>
    <t>MAYLENYS LUNA</t>
  </si>
  <si>
    <t>PENDIENTE PAGO FIANZA DEL DOMUS GRANDE Y ÁREA DEL RELOJ PARA BODA EL 30/07/2023.</t>
  </si>
  <si>
    <t>MOBE INDUSTRIAL</t>
  </si>
  <si>
    <t>PENDIENTE PAGO FIANZA DEL DOMUS PEQUEÑO PARA TALLER EL 12/08/2023.</t>
  </si>
  <si>
    <t>PENDIENTE FACTURA DEL SERVICIO DE TELEFONO, INTERNET Y FAX, CORRESPONDIENTE AL MES DE JULIO 2023</t>
  </si>
  <si>
    <t>16320 Y 16548</t>
  </si>
  <si>
    <t>PENDIENTE PAGO DE VIATICO DEL DIA 07/8/23 CON EL OBJETIVO DE VISITAR LOS VIVEROS DEL MINISTERIO DE MEDIO AMBIENTE, FUNDACION PROGRESSIE EBANO VERDE Y FUNDACION MOSCOSO PUELLO A LA VEGA.</t>
  </si>
  <si>
    <t>BOT-115</t>
  </si>
  <si>
    <t>SUB-DIRECTOR</t>
  </si>
  <si>
    <t>PENDIENTE FACTURA DEL SERVICIO PLAN DE FLOTILLAS E INTERNET, MES DE JULIO, CORRESPONDIENTE A LA CTA. 754547734</t>
  </si>
  <si>
    <t>BE450000016894</t>
  </si>
  <si>
    <t>PENDIENTE FACTURA ENERGIA ELECTRICA AL MES DE JULIO 2023 PERIODO 16/06/2023-17/07/2023</t>
  </si>
  <si>
    <t>B1500390444</t>
  </si>
  <si>
    <t>B1500390445</t>
  </si>
  <si>
    <t>JESUS A. VASQUEZ</t>
  </si>
  <si>
    <t>PENDIENTE PAGO FIANZA DEL DOMUS GRANDE PARA BODA EL 29/07/2023.</t>
  </si>
  <si>
    <t>TARJETAS DE CREDITO PENDIENTE DE PAGOS ACH CTA CTE EN EL MES DE JULIO 2023</t>
  </si>
  <si>
    <t>TOTAL  JULIO 2023</t>
  </si>
  <si>
    <t>ELABORADO POR</t>
  </si>
  <si>
    <t xml:space="preserve">  APROBADO POR </t>
  </si>
  <si>
    <t>REVISADO POR</t>
  </si>
  <si>
    <t>LIC. ILEANA PEREZ</t>
  </si>
  <si>
    <t>LIC. NAYROBI HEREDIA</t>
  </si>
  <si>
    <t>LIC. RICHARD RODRIGUEZ TORIBIO</t>
  </si>
  <si>
    <t>AUX. ADMINISTRATIVO I</t>
  </si>
  <si>
    <t xml:space="preserve">        ENC. DIV. CONTABILIDAD</t>
  </si>
  <si>
    <t xml:space="preserve">     ENC. DEPTO FINANCIERO</t>
  </si>
  <si>
    <t xml:space="preserve">             </t>
  </si>
  <si>
    <t>TOTAL  AGOSTO 2023</t>
  </si>
  <si>
    <t>TOTAL A AGOSTO 2023</t>
  </si>
  <si>
    <t>DF-152</t>
  </si>
  <si>
    <t>PENDIENTE PAGO DE SEGURO COMPLEMENTARIOS DE SALUD AL SUB-DIRECTOR, ENC DEL TIC Y ASISTENTE DEL DIRECTOR, CORRESPONDIENTE AL MES DE AGOSTO 2023</t>
  </si>
  <si>
    <t>B1500028895</t>
  </si>
  <si>
    <t>PENDIENTE PAGO POR COMPENSACION SERVICIOS DE SEGURIDAD CORRESPONDIENTE AL MES DE AGOSTO 2023</t>
  </si>
  <si>
    <t>DF-151</t>
  </si>
  <si>
    <t>PENDIENTE PAGO DEL 10% DEL PRESUPUESTO DE PUBLICIDAD, DE ACUERDO A LA LEY 134-03. DE AGOSTO DE 2023</t>
  </si>
  <si>
    <t>B1500007603</t>
  </si>
  <si>
    <t>PENDIENTE PAGO DE FACTURA PLAN DE INTERNET CORRESPONDIENTE A LA CUENTA 85569019 DEL 01-JULIO-23 AL 31-JULIO-23</t>
  </si>
  <si>
    <t>B1500052976</t>
  </si>
  <si>
    <t>PENDIENTE FACTURA POR ADQUISICION DE REFRIGERIO PREEMPACADO PARA 25 5 PERSONAS Y ALMUERZO PREEMPACADO EN BIODEGRADABLES PARA 25 PERSONAS, LOS DIAS 20,21,24 Y 25 DE JULIO.</t>
  </si>
  <si>
    <t>B1500000844</t>
  </si>
  <si>
    <t>B1500128668</t>
  </si>
  <si>
    <t>B1500128669</t>
  </si>
  <si>
    <t>PENDIENTE FACTURA POR ADQUISICION DE SERVICIO RENTA BASICA SERVICIO DE IMPRESIÓN 4/5 DE JUNIO 2023</t>
  </si>
  <si>
    <t>B1500000313</t>
  </si>
  <si>
    <t>B1500000316</t>
  </si>
  <si>
    <t>PENDIENTE FACTURA POR ADQUISICION DE SERVICIO RENTA BASICA SERVICIO DE IMPRESIÓN 5/5 DE JULIO 2023</t>
  </si>
  <si>
    <t>B1500000921</t>
  </si>
  <si>
    <t>RH-302</t>
  </si>
  <si>
    <t>PAGO DE INDEMNIZACION POR HABER TRABAJADO COMO JARDINERO DEL 01/09/2016 HASTA EL 11/07/2023.</t>
  </si>
  <si>
    <t>RH-303</t>
  </si>
  <si>
    <t>LUIGUI ALBERTO ARVELO</t>
  </si>
  <si>
    <t>PENDIENTE VACACIONES NO DISFRUTADAS A EX EMPLEADOS LUIGUI ALBERTO ARVELO Y GERMAN JIMENEZ MATEO</t>
  </si>
  <si>
    <t>1107/2023</t>
  </si>
  <si>
    <t>BOTANIC GARDENS CONSERVATION INTERNATIONAL</t>
  </si>
  <si>
    <t>PAGO DE MEMBRESIA DE LA INSTITUCION, CORRESPONDIENTE AL PERIOSO 2023-2024.</t>
  </si>
  <si>
    <t>DF-153</t>
  </si>
  <si>
    <t>PENDIENTE PAGO DE HORAS EXTRAS DEL PERSONAL QUE ASISTIO AL PROGRAMA, "EL PODER DE LA TARDE" EL DIA 17 DE JUNIO.</t>
  </si>
  <si>
    <t>RH-283</t>
  </si>
  <si>
    <t>BDO ESENFA, SRL</t>
  </si>
  <si>
    <t>PENDIENTE FACTURA POR INSCRIPCION XVI CONGRESO INTERNACIONAL DE FINANZAS Y AUDITORIA (CIFA)-XXI SEMINARIO LATINOAMERICANO DE CONTADORES Y AUDITORES (SELETCA) 2023; NAYROBI HEREDIA Y RICHARD RODRIGUEZ</t>
  </si>
  <si>
    <t>B1500000593</t>
  </si>
  <si>
    <t>IMPRESOS ODETH SRL</t>
  </si>
  <si>
    <t>PENDEINTE FACTURA POR LA ADQUISICION DE TAQUILLAS DE ENTRADA ADULTO</t>
  </si>
  <si>
    <t>RH-292</t>
  </si>
  <si>
    <t>RH-301</t>
  </si>
  <si>
    <t>PENDIENTE PAGO AL PERSONAL DE LA NOMINA TEMPORAL , CORRESPONDIENTE AL MES DE JULIO 2023</t>
  </si>
  <si>
    <t>B1500000107</t>
  </si>
  <si>
    <t>B1500000373</t>
  </si>
  <si>
    <t>B1500044881</t>
  </si>
  <si>
    <t>PENDIENTE PAGO DE FACTURA PLAN DE INTERNET CORRESPONDIENTE A LA CUENTA 84163506 DEL 14-JULIO-23 AL 13-AGOSTO-23</t>
  </si>
  <si>
    <t>B1500053323</t>
  </si>
  <si>
    <t>PENDIENTE FACTURA  POR LA ADQUISICION DE KITS ESCOLARES PARA SER UTILIZADOS EN LA INTERACION CON HIJOS DE EMPLEADOS.</t>
  </si>
  <si>
    <t>B1500000186</t>
  </si>
  <si>
    <t xml:space="preserve">PENDIENTE FACTURA POR ADQUISICION DE 77 AGUA CRYSTAL BOTELLON 5 GLS PARA CONSUMO EN LA INSTITUCION </t>
  </si>
  <si>
    <t>B1500042903</t>
  </si>
  <si>
    <t xml:space="preserve">PENDIENTE FACTURA POR ADQUISICION DE 74 AGUA CRYSTAL BOTELLON 5 GLS PARA CONSUMO EN LA INSTITUCION </t>
  </si>
  <si>
    <t>B1500042995</t>
  </si>
  <si>
    <t>B1500043145</t>
  </si>
  <si>
    <t>B1500043063</t>
  </si>
  <si>
    <t xml:space="preserve">PENDIENTE FACTURA POR ADQUISICION DE 55 AGUA CRYSTAL BOTELLON 5 GLS PARA CONSUMO EN LA INSTITUCION </t>
  </si>
  <si>
    <t xml:space="preserve">PENDIENTE FACTURA POR ADQUISICION DE 39 AGUA CRYSTAL BOTELLON 5 GLS PARA CONSUMO EN LA INSTITUCION </t>
  </si>
  <si>
    <t>B1500042809</t>
  </si>
  <si>
    <t xml:space="preserve">PENDIENTE FACTURA POR ADQUISICION DE 41 AGUA CRYSTAL BOTELLON 5 GLS PARA CONSUMO EN LA INSTITUCION </t>
  </si>
  <si>
    <t xml:space="preserve">PENDIENTE FACTURA POR ADQUISICION DE 52 AGUA CRYSTAL BOTELLON 5 GLS PARA CONSUMO EN LA INSTITUCION </t>
  </si>
  <si>
    <t>B1500042766</t>
  </si>
  <si>
    <t>PENDIENTE FACTURA POR REFRIGERIO TIPO BUFFET, 25 Y 27 DE JULIO Y REFRIGERIO TIPO BUFFET Y ALUERZO 10 Y 11 DE AGOSTO</t>
  </si>
  <si>
    <t>B1500000848</t>
  </si>
  <si>
    <t>B1500000607 y 0612</t>
  </si>
  <si>
    <t>BONCHECITOS</t>
  </si>
  <si>
    <t>PENDIENTE FACTURA POR INTERACION DE LOS HIJOS EMPLEADOS, POP CORN, HELADOS, VASOS Y RESFRESCOS</t>
  </si>
  <si>
    <t>B1500000175</t>
  </si>
  <si>
    <t>MELIORARESTAURAN &amp; BISTRO</t>
  </si>
  <si>
    <t>PENDIENTE FACTURA POR SERVICIO DE VATERING, PARA TALLER IDENTIFICACIÓN, ANÁLISIS, DISEÑO Y DOCUMENTO DE PROCESOS</t>
  </si>
  <si>
    <t>B1500000115</t>
  </si>
  <si>
    <t>PENDIENTE FACTURA POR LA ADQUISICIÓN DE REVISTA MOSCOSOA NO.21</t>
  </si>
  <si>
    <t>B1500000430</t>
  </si>
  <si>
    <t>BOT-088</t>
  </si>
  <si>
    <t>YURAISY MARIELYS RODRIGUEZ</t>
  </si>
  <si>
    <t>BETSAIDA CABRERA GARCIA</t>
  </si>
  <si>
    <t>HORT-150</t>
  </si>
  <si>
    <t>PENDIENTE VIATICO AL VIAJE QUE SE EFECTUO A LA PROVINCIA LA ALTAGRACIA, ISLA SAONA, DEL 17 AL 19/07/2023, CON EL OBJETIVO DE INICIAR LOS TRABAJOS DE ECOLOGIA DE POBLACION CON TOLUMNIA CALOQUILLA EN DICHE ISALA</t>
  </si>
  <si>
    <t>PENDIENTE VIATICO AL VIAJE QUE SE EFECTUARA A LA PROVINCIA DE AZUA (SIERRA MARTIN GARCIA) Y BARAHONA, DEL 04 AL 06/09/2023, CON EL OBJETIVO DE INICIAR TRABAJOS DE ECOLOGIA DE POBLACION CON PSYCHILIS VERNICOSA</t>
  </si>
  <si>
    <t>PENDIENTE VIATICO AL VIAJE QUE SE EFECTUARA A LA PROVINCIA DE PERDERNALES, DEL 23 AL 25 /08/2023, CON EL OBJETIVO DE LEVANTAMIENTO DE FLORA PARA LA ELABORACION DE ARTICULOS CIENTIFICOS</t>
  </si>
  <si>
    <t>WILKIN RAFAEL ENCARNACION</t>
  </si>
  <si>
    <t>PENDIENTE VIATICO AL VIAJE QUE SE EFECTUO A LA PROVINCIALA VEGA, MUNICIPIO DE CONSTANZA, EL 07/08/2023 CON EL OBJETIVO DE EVALUACION DE LOS VIVEROS DEL MEDIO AMBIENTE, FUNDACION MOSCOSO CUELLO Y FUNDACION PROGRESSIO</t>
  </si>
  <si>
    <t>BOT-116</t>
  </si>
  <si>
    <t>PENDIENTE VIATICO AL VIAJE QUE SE EFECTUARA A LA PROVINCIA MONSEÑOR NOUEL, MUNICIPIO MAIMON, LOMA TIBISI DEL 21 AL 23/08/2023, CON EL OBJETIVO DE INICIAR LOS TRABAJOS DE ECOLOGIA DE POBLACION CON PSYCHILIS DODDI, COLECTAR CAPSULAS Y MATERIAL VEGETAL</t>
  </si>
  <si>
    <t>HORT-143</t>
  </si>
  <si>
    <t>PENDIENTE VIATICO AL VIAJE QUE SE EFECTUO  A PICO DIEGO DE OCAMPA DEL 09 AL 11/08/2023, CON EL OBJETIVO DE CONTINUAR TRABAJO DE CAMPO PARA COMPLETAR EL INVENTARIO ORQUIDEOLOGICO DEL MONUMENTO NATURAL</t>
  </si>
  <si>
    <t>BOT-100</t>
  </si>
  <si>
    <t>FRANCISCO JIMENEZ</t>
  </si>
  <si>
    <t xml:space="preserve">PENDIENTE PEAJE Y GASOIL AL VIAJE QUE SE EFECTUO A LA PROVINCIA DE LA VEGA, MUNICIPIO DE CONSTANZA, EL 07/08/2023, CON EL OBJETIVO DE EVALUAR JUNTO CON LA DELEGACIÓN DEL KEW GARDEN LOS VIVEROS DE LA FUNDACIÓN PROGRESSIO EBANO VERDE Y FUNDACION MOSCOSO CUELLO </t>
  </si>
  <si>
    <t>TRNASFERENCIA PARA LA ADQUISICIÓN DE 01 TANQUE DE GAS FREON R-409 Y VARILLA DE PLATA, PARA SER UTILIZADOS EN EL CUARTO FRIO DEL HERBARIO, DEPTO. DE BOTANICA</t>
  </si>
  <si>
    <t>DG-236</t>
  </si>
  <si>
    <t>TRNASFERENCIA PARA LA ADQUISICIÓN DE 01 TEMPORIZADOR A SER USADO EN LA PLANTA ELECTRICA</t>
  </si>
  <si>
    <t>DG-285</t>
  </si>
  <si>
    <t>PENDIENTE FACTURA POR CONTRATACIÓN DE SERVICIO DE CATERING, PARA LOS DIAS 11, 15 Y 18/08/2023</t>
  </si>
  <si>
    <t>B1500000117</t>
  </si>
  <si>
    <t>DG-368</t>
  </si>
  <si>
    <t>TRNASFERENCIA PARA LA ADQUISICIÓN DE 01 CONTROL REMOTO BICANAL 433.92 MHZ, PARA USO EN LA ENTRADA VEHICULARBOTANICA</t>
  </si>
  <si>
    <t>DG-348</t>
  </si>
  <si>
    <t>TRNASFERENCIA PARA LA ADQUISICIÓN DE 01 ADAPTADOR DE RED USB, PARA USO EN LA DIVISION DEL TIC.</t>
  </si>
  <si>
    <t>DG-318</t>
  </si>
  <si>
    <t>TRNASFERENCIA PARA LA ADQUISICIÓN DE 02 CORREAS FIRS SUPER, PARA USO EN EL TRACTOR GIRO CERO</t>
  </si>
  <si>
    <t>DG-409</t>
  </si>
  <si>
    <t>IRMA PEÑA</t>
  </si>
  <si>
    <t>RH-214</t>
  </si>
  <si>
    <t>RH-215</t>
  </si>
  <si>
    <t>RH-259</t>
  </si>
  <si>
    <t>TRANSFERENCIA PARA LA ADQUISICIÓN DE PICADERAS, PARA 12 PERSONAS DEL TALLER DE PREVENCION CONTRA INCENDIOS IMPARTIDO EN EL PATIO ESPAÑOL DEL DEPTO. EDUCACIÓN AMBIENTAL</t>
  </si>
  <si>
    <t>TRANSFERENCIA PARA LA ADQUISICIÓN DE PICADERAS Y DESECHABLES, PARA 30 PERSONAS DEL CURSO SERVICIO AL CLIENTE IMPARTIDO EN EL SALON DE ORQUIDEAS DEL DEPTO. EDUCACIÓN AMBIENTAL</t>
  </si>
  <si>
    <t>TRANSFERENCIA PARA SERVICIO DE EXTRACIÓN Y TRANSLADO DE UNA CAMIONETA, PARA SER MOVIDA DEL JARDIN BOTANICO NACIONAL</t>
  </si>
  <si>
    <t>TRANSFERENCIA PARA LA ADQUISICIÓN DE PICADERA PARA 30 PERSONAS QUE FUERON CONSUMIDAS EN EL CURSO DE INDUCCIÓN A LA ADMINISTRACIÓN PÚBLICA IMPACTIDA EN EL SALÓN DE ORQUIDEAS</t>
  </si>
  <si>
    <t>RH-296</t>
  </si>
  <si>
    <t>FELISANDRO PEREZ SANTOS</t>
  </si>
  <si>
    <t>TRANSFERENCIA PARA SER ENTREGADA COMO OFRENDA, PARA EL ARZOBISPADO DE SANTO DOMINGO Y EL CORO, QUIENES OFICIARON LA MISA DE ACCIÓN DE GRACIAS CON MOTIVO A NUESTRO 47 ANIVERSARIO DEL 15 DE AGOSTO 2023 EN EL DOMUS GRANDE</t>
  </si>
  <si>
    <t>RH-293</t>
  </si>
  <si>
    <t>ESTHER NAIROBI LARA PEREZ</t>
  </si>
  <si>
    <t>CREACIÓN DEL FONDO DE CAJA CHICA, EL CUAL CORRESPONDE AL 10% DE ANTICIPOS FINANCIEROS PARA GASTOS MENORES ASIGNADO A LA INSTITUCIÓN, SEGÚN RESOLUCIÓN NO. 163-2023 DE FECHA 05/06/2023</t>
  </si>
  <si>
    <t>DF-158</t>
  </si>
  <si>
    <t>PAGO DE FACTURA, POR EL USO DE AGUA POTABLE, MES DE AGOSTO 2023.</t>
  </si>
  <si>
    <t>B1500123956</t>
  </si>
  <si>
    <t>B1500123949</t>
  </si>
  <si>
    <t>B1500123950</t>
  </si>
  <si>
    <t>PENDIENTE FACTURA SEGURO COMPLEMENTARIO DE SALUD PERIODO 01/09/23-30/09/23</t>
  </si>
  <si>
    <t>B1500009239</t>
  </si>
  <si>
    <t>PENDIENTE FACTURA POR SERVICIO DE CATERING, PARA TALLER DE CONTROL INTERNO</t>
  </si>
  <si>
    <t>B1500002041</t>
  </si>
  <si>
    <t>SOLDIER ELECTRINIC SECURITY</t>
  </si>
  <si>
    <t>PENDIENTE FACTURA POR LA ADQUISICIÓN DE ARTICULOS DE PLOMERIA</t>
  </si>
  <si>
    <t>B1500000585</t>
  </si>
  <si>
    <t>COMERCIAL PEREZ LUCIANO</t>
  </si>
  <si>
    <t>PENDIENTE FACTURA POR LA ADQUISICIÓN DE RESMA DE PAPEL BOND</t>
  </si>
  <si>
    <t>COLECTOR CONTRIBUCIONES A LA TESORERIA DE LA SEGURIDAD SOCIAL</t>
  </si>
  <si>
    <t>RH-309</t>
  </si>
  <si>
    <t>RH-310</t>
  </si>
  <si>
    <t>PENDEINTE FACTURA POR LA ADQUISICION DE SOMBRILLA Y TERMOS PARA AGUA EN ALUMINIO, AMBOS CON EL LOGO DE LA INSTITUCIÓN</t>
  </si>
  <si>
    <t>B1500000622</t>
  </si>
  <si>
    <t>TRANSFERENCIA DE PAGO POR EL CONCEPTO DE DIFERENCIA SIN REPORTAR AL SEGURO DE SALUD DE LA NOMINA FIJA, CORRESPONDIENTE AL MES DE AGOSTO 2023</t>
  </si>
  <si>
    <t>TRANSFERENCIA DE PAGO POR EL CONCEPTO DE DIFERENCIA SIN REPORTAR AL SEGURO DE SALUD DE LA NOMINA TEMPORADA, CORRESPONDIENTE AL MES DE AGOSTO 2023</t>
  </si>
  <si>
    <t>PENDIENTE FACTURA POR LA ADQUISICIÓN DE GALLETAS DE SODA, ACEITE CRISOL, SACO DE ARROZ Y CAFÉ MOLIDO</t>
  </si>
  <si>
    <t>B1500000166</t>
  </si>
  <si>
    <t>LA PROMOTECA RD, SRL</t>
  </si>
  <si>
    <t>PENDIENTE FACTURA POR LA CONTRATACIÓN DE SERVICIO PARA MANEJO DE LAS REDES SOCIALES DE LA INSTITUCIÓN, PERIODO JULIO 2023.</t>
  </si>
  <si>
    <t>PENDIENTE PAGO SUPLENCIA POR EL CARGO VACANTE ENC. DEPTO BOTANICA POR EL MES DE JUJIO 2023</t>
  </si>
  <si>
    <t>RH-313</t>
  </si>
  <si>
    <t>PENDIENTE PAGO SUPLENCIA POR CUBRIR LICENCIA A LA LIC. IRMA PEÑA POR 21 DIAS</t>
  </si>
  <si>
    <t>RH-305</t>
  </si>
  <si>
    <t>B1500043446</t>
  </si>
  <si>
    <t xml:space="preserve">PENDIENTE FACTURA POR ADQUISICION DE 56 AGUA CRYSTAL BOTELLON 5 GLS PARA CONSUMO EN LA INSTITUCION </t>
  </si>
  <si>
    <t xml:space="preserve">PENDIENTE FACTURA POR ADQUISICION DE 57 AGUA CRYSTAL BOTELLON 5 GLS PARA CONSUMO EN LA INSTITUCION </t>
  </si>
  <si>
    <t>B1500043291</t>
  </si>
  <si>
    <t xml:space="preserve">PENDIENTE FACTURA POR ADQUISICION DE 59 AGUA CRYSTAL BOTELLON 5 GLS PARA CONSUMO EN LA INSTITUCION </t>
  </si>
  <si>
    <t>B1500043383</t>
  </si>
  <si>
    <t xml:space="preserve">PENDIENTE FACTURA POR ADQUISICION DE 69 AGUA CRYSTAL BOTELLON 5 GLS PARA CONSUMO EN LA INSTITUCION </t>
  </si>
  <si>
    <t>B1500043221</t>
  </si>
  <si>
    <t>PENDIENTE FACTURA POR  LA ADQUISICIÓN DE 01 CORONA FUNEBRE PARA CONDOLENCIAS, SEGÚN O/C JB-2023-00055</t>
  </si>
  <si>
    <t>B1500002740</t>
  </si>
  <si>
    <t>TRNASFERENCIA PARA LA ADQUISICIÓN DE 01 ADAPTADOR PVC Y 01 CHEQUE EUROPA, PARA USO EN SERVICIOS GENERALES</t>
  </si>
  <si>
    <t>CUENTAS POR PAGAR A PROVEEDORES AL 31 AGOSTO 2023</t>
  </si>
  <si>
    <t xml:space="preserve">ELIZABETH SEPTIMO </t>
  </si>
  <si>
    <t>PENDIENTE PAGO DE BOTE UTILIZADO PARA EL LEVANTAMIENTO DE FLORA EN LA ELABORACION DE ARTICULOS CIENTIFICOS, EN LA PROVINCIA DE PEDERNALES</t>
  </si>
  <si>
    <t>MARIA CARIDAD NOVAS</t>
  </si>
  <si>
    <t>PENDIENTE PAGO DE PEAJE Y GASOIL AL VIAJE QUE SE EFECTUARA DEL 30/08/ AL 02/09/2023 AL PARQUE NACIONAL SIERRA DE BAHORUCO, CON EL OBJETIVO DE RECOLECCION DE DATOS PARA LA TESIS TITULADA RESTAURACION NATURAL DEL BOSQUE E EL SECTOR LAS ABEJAS</t>
  </si>
  <si>
    <t>BOT-117</t>
  </si>
  <si>
    <t>PROPANO Y DERIVADOS, S.A.</t>
  </si>
  <si>
    <t>PENDIENTE  PAGO FACTURA POR EL  LLENADO DE 20 GALONES DE GAS, PARA USO EN LA INSTITUCION, SEGUN O/C JB-2023-00072.</t>
  </si>
  <si>
    <t>B1500019713</t>
  </si>
  <si>
    <t>BOT-127</t>
  </si>
  <si>
    <t>PENDIENTE PAGO DE VIATICO AL VIAJE QUE SE EFECTURA DEL 30/08/ AL 02/09/23 AL PARQUE NACIONAL SIERRA DE BAHORUCO CON EL OBJETIVO DE RECOLECCION DE DATOS PARA LA TESIS DE MARIA CARIDAD TITULADA RESTAURACION NATURAL DEL BOSQUE EN EL SECTOR LAS ABEJAS</t>
  </si>
  <si>
    <t>B1500019844</t>
  </si>
  <si>
    <t>PENDIENTE  PAGO FACTURA POR EL  LLENADO DE 43.62 GALONES DE GAS, PARA USO EN LA INSTITUCION, SEGUN O/C JB-2023-00072.</t>
  </si>
  <si>
    <t xml:space="preserve">PENDIENTE FACTURA POR LA ADQUISICION DE RESMA PAPEL HILO BLANCO PARA SER UTILIZADOS EN LA INSTITUCION </t>
  </si>
  <si>
    <t>B1500000268</t>
  </si>
  <si>
    <t>FASTHER MOTOR, SRL</t>
  </si>
  <si>
    <t>B1500000513</t>
  </si>
  <si>
    <t>OFFITEK, SRL</t>
  </si>
  <si>
    <t xml:space="preserve">PENDIENTE FACTURA POR ADQUISICION DE SWITCH CISCO CATALYST PARA SER UTILIZADO EN LA INSTITUCION </t>
  </si>
  <si>
    <t>B1500005217</t>
  </si>
  <si>
    <t>PENDIENTE FACTURA POR ACCIDENTES PERSONALES COLECTIVOS DE LA INSTITUCION DESDE EL 03/08/23 HASTA 03/08/24</t>
  </si>
  <si>
    <t>B1500044004</t>
  </si>
  <si>
    <t>B1500044003</t>
  </si>
  <si>
    <t>PENDIENTE FACTURA POR ACCIDENTES PERSONALES COLECTIVOS DE LA INSTITUCION DESDE EL 03/08/22 HASTA 03/08/23</t>
  </si>
  <si>
    <t>MAWREN COMERCIAL</t>
  </si>
  <si>
    <t>B1500000505</t>
  </si>
  <si>
    <t>PENDIENTE FACTURA POR ADQUISICION DE SACOS DE 55 LIBRAS DE ALIMENTO PARA PECES</t>
  </si>
  <si>
    <t>PENDIENTE PAGO COMPENSACION A MENSAJEROS POR USO DE SUS MOTORES EN EL MES DE AGOSTO 2023</t>
  </si>
  <si>
    <t>PENDIENTE PAGO AL PERSONAL DE LA NOMINA FIJA ADICIONAL , CORRESPONDIENTE AL MES DE AGOSTO 2023</t>
  </si>
  <si>
    <t>PENDIENTE FACTURA ENERGIA ELECTRICA AL MES DE AGOSTO 2023 PERIODO 17/07/2023-17/08/2023</t>
  </si>
  <si>
    <t>B1500397016</t>
  </si>
  <si>
    <t>B1500397017</t>
  </si>
  <si>
    <t>PENDIENTE FACTURA DEL SERVICIO DE TELEFONO, INTERNET Y FAX AL MES DE AGOSTO 2023</t>
  </si>
  <si>
    <t>E450000019462</t>
  </si>
  <si>
    <t>PENDIENTE FACTURA DEL SERVICIO PLAN FLOTILLAS E INTERNET CORRESPONDIENTE AL MES DE AGOSTO 2023</t>
  </si>
  <si>
    <t>E450000018885</t>
  </si>
  <si>
    <t>E450000019117</t>
  </si>
  <si>
    <t>PENDIENTE FACTURA POR EL SERVICIO CELULAR ASIGNADOS AL DIRECTOR Y SUB-DIRECTOR DE LA INSTITUCION, MES DE AGOSTO 2023</t>
  </si>
  <si>
    <t>E450000019573</t>
  </si>
  <si>
    <t>TARJETAS DE CREDITO PENDIENTE DE PAGOS ACH CUENTA GENERAL EN EL MES DE AGOSTO 2023</t>
  </si>
  <si>
    <t>VISUAL SONORA</t>
  </si>
  <si>
    <t>PENDIENTE PAGO DE FIANZA DEL AREA DE LOS PINOS PARA FILMACION EN FECHA 07/08/23</t>
  </si>
  <si>
    <t xml:space="preserve">JOSE MERCEDES ARIAS </t>
  </si>
  <si>
    <t>PENDIENTE PAGO DE FIANZA DEL DOMUS GRANDE PARA GRADUACION EN FECHA 6/08/23</t>
  </si>
  <si>
    <t>INVERSIONES WINYARD</t>
  </si>
  <si>
    <t>PENDIENTE PAGO DE FIANZA DE LA ACTIVIDAD YOGA VIAMAR PARA EL 26 DE AGOSTO 2023 EN EL DOMUS PEQUEÑO</t>
  </si>
  <si>
    <t>JOSE  VICENTE ROSENDO</t>
  </si>
  <si>
    <t>PENDIENTE PAGO DE FIANZA DEL DOMUS PEQUEÑO MAS AREA VERDE PARA BODA EN FECHA 05/08/23</t>
  </si>
  <si>
    <t>VERZINA ORAINA ORACLE</t>
  </si>
  <si>
    <t>PENDIENTE PAGO DE FIANZA PARA BODA EL 07/10/23 EN EL DOMUS GRANDE</t>
  </si>
  <si>
    <t>NOBEL RIVERA</t>
  </si>
  <si>
    <t>PENDIENTE PAGO DE FIANZA DEL DUMUS GRANDE PARA BODA EN FECHA 13/08/23</t>
  </si>
  <si>
    <t>SESDERMA DOMINICANA</t>
  </si>
  <si>
    <t>PENDIENTE PAGO DE FIANZA DEL AREA DE LAS BROMELIAS PARA ACTIVIDAD FAMILIAR EN FECHA 19/08/23</t>
  </si>
  <si>
    <t>PAMELA ESMERALDA AUFFUNT</t>
  </si>
  <si>
    <t>PENDIENTE PAGO DE FIANZA DEL AREA VERDE DE LA CASA DEL TE PARA BODA EN FECHA 8/8/23</t>
  </si>
  <si>
    <t>IVANNA GUZMAN</t>
  </si>
  <si>
    <t>PENDIENTE PAGO DE FIANZA DEL AREA DE LAS BROMELIAS PARA CAMPAMENTO LOS DIAS 9 Y 10 DE AGOSTO 2023</t>
  </si>
  <si>
    <t>VITASALUD</t>
  </si>
  <si>
    <t>PENDIENTE PAGO DE FIANZA PARA ACTIVIDAD EN EL AREA DEL RELOJ EN FECHA 13/08/23</t>
  </si>
  <si>
    <t>VICTOR MANUEL VALDEZ</t>
  </si>
  <si>
    <t>PENDIENTE PAGO DE FIANZA DEL ALQUILER DEL DOMUS GRANDE PARA BODA EL 02/09/23</t>
  </si>
  <si>
    <t>ORLANDO ANTONIO RUFINO</t>
  </si>
  <si>
    <t>PENDIENTE PAGO DE FIANZA DEL ALQUILER DEL AREA DE LOS PINOS PARA BODA EL 28/09/2023</t>
  </si>
  <si>
    <t>INVERSIONES WINYA RD</t>
  </si>
  <si>
    <t>PENDIENTE PAGO DE FIANZA DE LA CATEDRAL DEL BAMBU Y PLAZA CENTRAL PARA ACTIVIDAD DE YOGA EN FECHA 26/8/23</t>
  </si>
  <si>
    <t>PRODUCTORA PANAMERICANA</t>
  </si>
  <si>
    <t>PENDIENTE PAGO DE FIANZA DEL AREA DEL JARDIN JAPONES Y AREA DE LOS PINOS PARA FILMACION COMERCIAL EN FECHA 27/08/2023</t>
  </si>
  <si>
    <t>LAURA VIRGINIA VARGAS</t>
  </si>
  <si>
    <t>PENDIENTE FIANZA POR ALQUILER DEL DOMUS PEQUEÑO PARA BABY SHOWER EL 03/09/2023</t>
  </si>
  <si>
    <t>LEONARDO PAULA BRITO</t>
  </si>
  <si>
    <t>PENDIENTE FIANZA DEL DOMUS GRANDE PARA CUMPLEAÑOS EL 27/08/2023</t>
  </si>
  <si>
    <t xml:space="preserve">ELIZABETH VARGAS </t>
  </si>
  <si>
    <t>PENDIENTE FIANZA DEL DOMUS GRANDE PARA BODA EL 26/08/2023</t>
  </si>
  <si>
    <t>CASA DE SILENCIO Y ORACION SENTRANTE (MONILIN ROBLES)</t>
  </si>
  <si>
    <t>PENDIENTE FIANZA DE PLANTAS MEDICINALES Y DOMUS PEQUEÑO PARA RETIRO EL 12/09/2023</t>
  </si>
  <si>
    <t>PEDRO SUAREZ                             (LUIS MONTERO)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</si>
</sst>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9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b/>
      <sz val="10"/>
      <color theme="1"/>
      <name val="Calibri"/>
      <family val="2"/>
      <scheme val="minor"/>
    </font>
    <font>
      <b/>
      <sz val="14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164" fontId="6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7" fillId="0" borderId="2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0" fontId="14" fillId="2" borderId="0" xfId="0" applyFont="1" applyFill="1"/>
    <xf numFmtId="43" fontId="14" fillId="2" borderId="0" xfId="1" applyFont="1" applyFill="1" applyAlignment="1">
      <alignment horizontal="center" wrapText="1"/>
    </xf>
    <xf numFmtId="43" fontId="13" fillId="2" borderId="0" xfId="0" applyNumberFormat="1" applyFont="1" applyFill="1"/>
    <xf numFmtId="43" fontId="14" fillId="2" borderId="0" xfId="1" applyFont="1" applyFill="1"/>
    <xf numFmtId="43" fontId="13" fillId="2" borderId="0" xfId="1" applyFont="1" applyFill="1"/>
    <xf numFmtId="43" fontId="14" fillId="2" borderId="0" xfId="0" applyNumberFormat="1" applyFont="1" applyFill="1"/>
    <xf numFmtId="4" fontId="14" fillId="2" borderId="0" xfId="0" applyNumberFormat="1" applyFont="1" applyFill="1" applyAlignment="1"/>
    <xf numFmtId="0" fontId="14" fillId="2" borderId="0" xfId="0" applyFont="1" applyFill="1" applyAlignment="1">
      <alignment horizontal="center" wrapText="1"/>
    </xf>
    <xf numFmtId="4" fontId="13" fillId="2" borderId="0" xfId="0" applyNumberFormat="1" applyFont="1" applyFill="1"/>
    <xf numFmtId="0" fontId="7" fillId="2" borderId="0" xfId="0" applyFont="1" applyFill="1"/>
    <xf numFmtId="0" fontId="0" fillId="2" borderId="0" xfId="0" applyFill="1" applyBorder="1"/>
    <xf numFmtId="0" fontId="0" fillId="2" borderId="1" xfId="0" applyFill="1" applyBorder="1"/>
    <xf numFmtId="4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3" fontId="0" fillId="0" borderId="0" xfId="1" applyFont="1" applyFill="1"/>
    <xf numFmtId="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/>
    <xf numFmtId="4" fontId="7" fillId="0" borderId="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/>
    </xf>
    <xf numFmtId="164" fontId="0" fillId="0" borderId="0" xfId="0" applyNumberFormat="1" applyFill="1" applyAlignment="1">
      <alignment wrapText="1"/>
    </xf>
    <xf numFmtId="0" fontId="0" fillId="0" borderId="5" xfId="0" applyFill="1" applyBorder="1" applyAlignment="1">
      <alignment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4" fontId="7" fillId="0" borderId="5" xfId="0" applyNumberFormat="1" applyFont="1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wrapText="1"/>
    </xf>
    <xf numFmtId="0" fontId="3" fillId="0" borderId="0" xfId="0" applyFont="1" applyFill="1" applyAlignment="1">
      <alignment horizontal="center"/>
    </xf>
    <xf numFmtId="43" fontId="7" fillId="0" borderId="0" xfId="1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43" fontId="15" fillId="0" borderId="0" xfId="1" applyFont="1" applyFill="1"/>
    <xf numFmtId="49" fontId="3" fillId="0" borderId="0" xfId="1" applyNumberFormat="1" applyFont="1" applyFill="1" applyAlignment="1">
      <alignment horizontal="right"/>
    </xf>
    <xf numFmtId="43" fontId="3" fillId="0" borderId="0" xfId="1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3" borderId="0" xfId="0" applyFill="1" applyBorder="1"/>
    <xf numFmtId="0" fontId="13" fillId="3" borderId="0" xfId="0" applyFont="1" applyFill="1"/>
    <xf numFmtId="0" fontId="13" fillId="4" borderId="0" xfId="0" applyFont="1" applyFill="1"/>
    <xf numFmtId="0" fontId="0" fillId="5" borderId="0" xfId="0" applyFill="1" applyBorder="1"/>
    <xf numFmtId="0" fontId="13" fillId="5" borderId="0" xfId="0" applyFont="1" applyFill="1"/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1" xfId="0" applyFill="1" applyBorder="1"/>
    <xf numFmtId="4" fontId="13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684894</xdr:colOff>
      <xdr:row>4</xdr:row>
      <xdr:rowOff>149679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0"/>
          <a:ext cx="1799319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055"/>
  <sheetViews>
    <sheetView tabSelected="1" zoomScale="69" zoomScaleNormal="69" zoomScaleSheetLayoutView="78" workbookViewId="0">
      <selection activeCell="J578" sqref="J578"/>
    </sheetView>
  </sheetViews>
  <sheetFormatPr baseColWidth="10" defaultRowHeight="15" x14ac:dyDescent="0.25"/>
  <cols>
    <col min="1" max="1" width="33.85546875" style="77" customWidth="1"/>
    <col min="2" max="2" width="44.28515625" style="80" customWidth="1"/>
    <col min="3" max="3" width="24.140625" style="85" customWidth="1"/>
    <col min="4" max="4" width="18.140625" style="86" customWidth="1"/>
    <col min="5" max="5" width="25.140625" style="80" customWidth="1"/>
    <col min="6" max="6" width="20.5703125" style="80" customWidth="1"/>
    <col min="7" max="7" width="26.28515625" style="80" customWidth="1"/>
    <col min="8" max="8" width="23.42578125" style="80" customWidth="1"/>
    <col min="9" max="9" width="21" style="80" customWidth="1"/>
    <col min="10" max="10" width="13.85546875" style="3" customWidth="1"/>
    <col min="11" max="11" width="20.28515625" style="3" customWidth="1"/>
    <col min="12" max="12" width="15.5703125" style="3" customWidth="1"/>
    <col min="13" max="13" width="19.42578125" style="3" customWidth="1"/>
    <col min="14" max="16384" width="11.42578125" style="3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0.25" customHeight="1" x14ac:dyDescent="0.3">
      <c r="A6" s="111" t="s">
        <v>1714</v>
      </c>
      <c r="B6" s="111"/>
      <c r="C6" s="111"/>
      <c r="D6" s="111"/>
      <c r="E6" s="111"/>
      <c r="F6" s="111"/>
      <c r="G6" s="111"/>
      <c r="H6" s="111"/>
      <c r="I6" s="111"/>
    </row>
    <row r="7" spans="1:28" ht="15.75" x14ac:dyDescent="0.25">
      <c r="A7" s="112" t="s">
        <v>0</v>
      </c>
      <c r="B7" s="112"/>
      <c r="C7" s="112"/>
      <c r="D7" s="112"/>
      <c r="E7" s="112"/>
      <c r="F7" s="112"/>
      <c r="G7" s="112"/>
      <c r="H7" s="112"/>
      <c r="I7" s="112"/>
    </row>
    <row r="8" spans="1:28" x14ac:dyDescent="0.25">
      <c r="A8" s="4"/>
      <c r="B8" s="5"/>
      <c r="C8" s="4"/>
      <c r="D8" s="6"/>
      <c r="E8" s="5"/>
      <c r="F8" s="5"/>
      <c r="G8" s="5"/>
      <c r="H8" s="5"/>
      <c r="I8" s="7"/>
    </row>
    <row r="9" spans="1:28" x14ac:dyDescent="0.25">
      <c r="A9" s="8"/>
      <c r="B9" s="5" t="s">
        <v>1</v>
      </c>
      <c r="C9" s="8"/>
      <c r="D9" s="9"/>
      <c r="E9" s="5"/>
      <c r="F9" s="5"/>
      <c r="G9" s="5"/>
      <c r="H9" s="5"/>
      <c r="I9" s="5"/>
    </row>
    <row r="10" spans="1:28" s="14" customFormat="1" ht="51" x14ac:dyDescent="0.2">
      <c r="A10" s="10" t="s">
        <v>2</v>
      </c>
      <c r="B10" s="10" t="s">
        <v>3</v>
      </c>
      <c r="C10" s="11" t="s">
        <v>4</v>
      </c>
      <c r="D10" s="12" t="s">
        <v>5</v>
      </c>
      <c r="E10" s="11" t="s">
        <v>6</v>
      </c>
      <c r="F10" s="13" t="s">
        <v>7</v>
      </c>
      <c r="G10" s="11" t="s">
        <v>8</v>
      </c>
      <c r="H10" s="10" t="s">
        <v>9</v>
      </c>
      <c r="I10" s="11" t="s">
        <v>10</v>
      </c>
    </row>
    <row r="11" spans="1:28" ht="45" customHeight="1" x14ac:dyDescent="0.25">
      <c r="A11" s="15" t="s">
        <v>11</v>
      </c>
      <c r="B11" s="16" t="s">
        <v>12</v>
      </c>
      <c r="C11" s="15" t="s">
        <v>13</v>
      </c>
      <c r="D11" s="17">
        <v>41352</v>
      </c>
      <c r="E11" s="18">
        <v>32746.87</v>
      </c>
      <c r="F11" s="18" t="s">
        <v>14</v>
      </c>
      <c r="G11" s="18"/>
      <c r="H11" s="18">
        <f t="shared" ref="H11:H39" si="0">+E11-G11</f>
        <v>32746.87</v>
      </c>
      <c r="I11" s="18" t="s">
        <v>15</v>
      </c>
    </row>
    <row r="12" spans="1:28" s="20" customFormat="1" ht="45" customHeight="1" x14ac:dyDescent="0.25">
      <c r="A12" s="15" t="s">
        <v>16</v>
      </c>
      <c r="B12" s="16" t="s">
        <v>17</v>
      </c>
      <c r="C12" s="19">
        <v>600329618989</v>
      </c>
      <c r="D12" s="17" t="s">
        <v>18</v>
      </c>
      <c r="E12" s="18">
        <v>384483.13</v>
      </c>
      <c r="F12" s="18" t="s">
        <v>14</v>
      </c>
      <c r="G12" s="18">
        <v>384483.13</v>
      </c>
      <c r="H12" s="18">
        <f>+E12-G12</f>
        <v>0</v>
      </c>
      <c r="I12" s="18" t="s">
        <v>19</v>
      </c>
    </row>
    <row r="13" spans="1:28" s="20" customFormat="1" ht="45" customHeight="1" x14ac:dyDescent="0.25">
      <c r="A13" s="15" t="s">
        <v>16</v>
      </c>
      <c r="B13" s="16" t="s">
        <v>17</v>
      </c>
      <c r="C13" s="19">
        <v>600918516501</v>
      </c>
      <c r="D13" s="17" t="s">
        <v>18</v>
      </c>
      <c r="E13" s="18">
        <v>9980.0400000000009</v>
      </c>
      <c r="F13" s="18" t="s">
        <v>14</v>
      </c>
      <c r="G13" s="18">
        <v>9980.0400000000009</v>
      </c>
      <c r="H13" s="18">
        <f t="shared" si="0"/>
        <v>0</v>
      </c>
      <c r="I13" s="18" t="s">
        <v>19</v>
      </c>
    </row>
    <row r="14" spans="1:28" s="20" customFormat="1" ht="45" customHeight="1" x14ac:dyDescent="0.25">
      <c r="A14" s="15" t="s">
        <v>16</v>
      </c>
      <c r="B14" s="16" t="s">
        <v>20</v>
      </c>
      <c r="C14" s="19">
        <v>600329619408</v>
      </c>
      <c r="D14" s="17">
        <v>41943</v>
      </c>
      <c r="E14" s="18">
        <v>379797.13</v>
      </c>
      <c r="F14" s="18" t="s">
        <v>14</v>
      </c>
      <c r="G14" s="18">
        <v>379797.13</v>
      </c>
      <c r="H14" s="18">
        <f t="shared" si="0"/>
        <v>0</v>
      </c>
      <c r="I14" s="18" t="s">
        <v>19</v>
      </c>
    </row>
    <row r="15" spans="1:28" s="20" customFormat="1" ht="45" customHeight="1" x14ac:dyDescent="0.25">
      <c r="A15" s="15" t="s">
        <v>16</v>
      </c>
      <c r="B15" s="16" t="s">
        <v>20</v>
      </c>
      <c r="C15" s="19">
        <v>600918516795</v>
      </c>
      <c r="D15" s="17">
        <v>41943</v>
      </c>
      <c r="E15" s="18">
        <v>7168.44</v>
      </c>
      <c r="F15" s="18" t="s">
        <v>14</v>
      </c>
      <c r="G15" s="18">
        <v>7168.44</v>
      </c>
      <c r="H15" s="18">
        <f t="shared" si="0"/>
        <v>0</v>
      </c>
      <c r="I15" s="18" t="s">
        <v>19</v>
      </c>
    </row>
    <row r="16" spans="1:28" s="20" customFormat="1" ht="45" customHeight="1" x14ac:dyDescent="0.25">
      <c r="A16" s="15" t="s">
        <v>16</v>
      </c>
      <c r="B16" s="16" t="s">
        <v>21</v>
      </c>
      <c r="C16" s="19">
        <v>600329621150</v>
      </c>
      <c r="D16" s="17">
        <v>42308</v>
      </c>
      <c r="E16" s="18">
        <v>112688.02</v>
      </c>
      <c r="F16" s="18" t="s">
        <v>14</v>
      </c>
      <c r="G16" s="18">
        <v>112688.02</v>
      </c>
      <c r="H16" s="18">
        <f t="shared" si="0"/>
        <v>0</v>
      </c>
      <c r="I16" s="18" t="s">
        <v>19</v>
      </c>
    </row>
    <row r="17" spans="1:9" s="20" customFormat="1" ht="45" customHeight="1" x14ac:dyDescent="0.25">
      <c r="A17" s="15" t="s">
        <v>16</v>
      </c>
      <c r="B17" s="16" t="s">
        <v>22</v>
      </c>
      <c r="C17" s="19">
        <v>600329622698</v>
      </c>
      <c r="D17" s="17">
        <v>42674</v>
      </c>
      <c r="E17" s="18">
        <v>354864.71</v>
      </c>
      <c r="F17" s="18" t="s">
        <v>14</v>
      </c>
      <c r="G17" s="18">
        <v>354864.71</v>
      </c>
      <c r="H17" s="18">
        <f t="shared" si="0"/>
        <v>0</v>
      </c>
      <c r="I17" s="18" t="s">
        <v>19</v>
      </c>
    </row>
    <row r="18" spans="1:9" s="20" customFormat="1" ht="54.75" customHeight="1" x14ac:dyDescent="0.25">
      <c r="A18" s="15" t="s">
        <v>16</v>
      </c>
      <c r="B18" s="16" t="s">
        <v>22</v>
      </c>
      <c r="C18" s="19">
        <v>600918519644</v>
      </c>
      <c r="D18" s="17">
        <v>42674</v>
      </c>
      <c r="E18" s="18">
        <v>9376.0400000000009</v>
      </c>
      <c r="F18" s="18" t="s">
        <v>14</v>
      </c>
      <c r="G18" s="18">
        <v>9376.0400000000009</v>
      </c>
      <c r="H18" s="18">
        <f t="shared" si="0"/>
        <v>0</v>
      </c>
      <c r="I18" s="18" t="s">
        <v>19</v>
      </c>
    </row>
    <row r="19" spans="1:9" s="20" customFormat="1" ht="45" customHeight="1" x14ac:dyDescent="0.25">
      <c r="A19" s="15" t="s">
        <v>16</v>
      </c>
      <c r="B19" s="16" t="s">
        <v>23</v>
      </c>
      <c r="C19" s="19">
        <v>600918519733</v>
      </c>
      <c r="D19" s="17">
        <v>42704</v>
      </c>
      <c r="E19" s="18">
        <v>6526.95</v>
      </c>
      <c r="F19" s="18" t="s">
        <v>14</v>
      </c>
      <c r="G19" s="18">
        <v>6526.95</v>
      </c>
      <c r="H19" s="18">
        <f t="shared" si="0"/>
        <v>0</v>
      </c>
      <c r="I19" s="18" t="s">
        <v>19</v>
      </c>
    </row>
    <row r="20" spans="1:9" s="20" customFormat="1" ht="45" customHeight="1" x14ac:dyDescent="0.25">
      <c r="A20" s="15" t="s">
        <v>16</v>
      </c>
      <c r="B20" s="16" t="s">
        <v>23</v>
      </c>
      <c r="C20" s="19">
        <v>600329622785</v>
      </c>
      <c r="D20" s="17">
        <v>42704</v>
      </c>
      <c r="E20" s="18">
        <v>390291</v>
      </c>
      <c r="F20" s="18" t="s">
        <v>14</v>
      </c>
      <c r="G20" s="18">
        <v>390291</v>
      </c>
      <c r="H20" s="18">
        <f t="shared" si="0"/>
        <v>0</v>
      </c>
      <c r="I20" s="18" t="s">
        <v>19</v>
      </c>
    </row>
    <row r="21" spans="1:9" ht="45" customHeight="1" x14ac:dyDescent="0.25">
      <c r="A21" s="15" t="s">
        <v>24</v>
      </c>
      <c r="B21" s="16" t="s">
        <v>25</v>
      </c>
      <c r="C21" s="15" t="s">
        <v>26</v>
      </c>
      <c r="D21" s="17">
        <v>42717</v>
      </c>
      <c r="E21" s="18">
        <v>99000</v>
      </c>
      <c r="F21" s="18" t="s">
        <v>14</v>
      </c>
      <c r="G21" s="18"/>
      <c r="H21" s="18">
        <f>+E21-G21</f>
        <v>99000</v>
      </c>
      <c r="I21" s="18" t="s">
        <v>15</v>
      </c>
    </row>
    <row r="22" spans="1:9" ht="63" customHeight="1" x14ac:dyDescent="0.25">
      <c r="A22" s="15" t="s">
        <v>27</v>
      </c>
      <c r="B22" s="16" t="s">
        <v>28</v>
      </c>
      <c r="C22" s="21" t="s">
        <v>29</v>
      </c>
      <c r="D22" s="17">
        <v>42832</v>
      </c>
      <c r="E22" s="22">
        <v>20000</v>
      </c>
      <c r="F22" s="18" t="s">
        <v>14</v>
      </c>
      <c r="G22" s="22"/>
      <c r="H22" s="18">
        <f t="shared" si="0"/>
        <v>20000</v>
      </c>
      <c r="I22" s="18" t="s">
        <v>15</v>
      </c>
    </row>
    <row r="23" spans="1:9" ht="52.5" customHeight="1" x14ac:dyDescent="0.25">
      <c r="A23" s="15" t="s">
        <v>30</v>
      </c>
      <c r="B23" s="16" t="s">
        <v>31</v>
      </c>
      <c r="C23" s="21" t="s">
        <v>32</v>
      </c>
      <c r="D23" s="17">
        <v>42850</v>
      </c>
      <c r="E23" s="22">
        <v>114496.49</v>
      </c>
      <c r="F23" s="18" t="s">
        <v>14</v>
      </c>
      <c r="G23" s="22"/>
      <c r="H23" s="18">
        <f t="shared" si="0"/>
        <v>114496.49</v>
      </c>
      <c r="I23" s="18" t="s">
        <v>15</v>
      </c>
    </row>
    <row r="24" spans="1:9" s="20" customFormat="1" ht="45" customHeight="1" x14ac:dyDescent="0.25">
      <c r="A24" s="15" t="s">
        <v>16</v>
      </c>
      <c r="B24" s="16" t="s">
        <v>33</v>
      </c>
      <c r="C24" s="19">
        <v>600329623767</v>
      </c>
      <c r="D24" s="17">
        <v>43008</v>
      </c>
      <c r="E24" s="22">
        <v>209065.51</v>
      </c>
      <c r="F24" s="18" t="s">
        <v>14</v>
      </c>
      <c r="G24" s="22">
        <v>209065.51</v>
      </c>
      <c r="H24" s="18">
        <f t="shared" si="0"/>
        <v>0</v>
      </c>
      <c r="I24" s="18" t="s">
        <v>19</v>
      </c>
    </row>
    <row r="25" spans="1:9" s="20" customFormat="1" ht="45" customHeight="1" x14ac:dyDescent="0.25">
      <c r="A25" s="15" t="s">
        <v>16</v>
      </c>
      <c r="B25" s="16" t="s">
        <v>34</v>
      </c>
      <c r="C25" s="19">
        <v>600329623851</v>
      </c>
      <c r="D25" s="17">
        <v>43039</v>
      </c>
      <c r="E25" s="22">
        <v>380440.43</v>
      </c>
      <c r="F25" s="18" t="s">
        <v>14</v>
      </c>
      <c r="G25" s="22">
        <v>380440.43</v>
      </c>
      <c r="H25" s="18">
        <f t="shared" si="0"/>
        <v>0</v>
      </c>
      <c r="I25" s="18" t="s">
        <v>19</v>
      </c>
    </row>
    <row r="26" spans="1:9" s="20" customFormat="1" ht="45" customHeight="1" x14ac:dyDescent="0.25">
      <c r="A26" s="15" t="s">
        <v>16</v>
      </c>
      <c r="B26" s="16" t="s">
        <v>34</v>
      </c>
      <c r="C26" s="19">
        <v>600918520957</v>
      </c>
      <c r="D26" s="17">
        <v>43039</v>
      </c>
      <c r="E26" s="22">
        <v>7395.41</v>
      </c>
      <c r="F26" s="18" t="s">
        <v>14</v>
      </c>
      <c r="G26" s="22">
        <v>7395.41</v>
      </c>
      <c r="H26" s="18">
        <f t="shared" si="0"/>
        <v>0</v>
      </c>
      <c r="I26" s="18" t="s">
        <v>19</v>
      </c>
    </row>
    <row r="27" spans="1:9" s="20" customFormat="1" ht="45" customHeight="1" x14ac:dyDescent="0.25">
      <c r="A27" s="15" t="s">
        <v>16</v>
      </c>
      <c r="B27" s="16" t="s">
        <v>35</v>
      </c>
      <c r="C27" s="19">
        <v>600329623945</v>
      </c>
      <c r="D27" s="17">
        <v>43069</v>
      </c>
      <c r="E27" s="22">
        <v>399184.43</v>
      </c>
      <c r="F27" s="18" t="s">
        <v>14</v>
      </c>
      <c r="G27" s="22">
        <v>399184.43</v>
      </c>
      <c r="H27" s="18">
        <f t="shared" si="0"/>
        <v>0</v>
      </c>
      <c r="I27" s="18" t="s">
        <v>19</v>
      </c>
    </row>
    <row r="28" spans="1:9" s="20" customFormat="1" ht="45" customHeight="1" x14ac:dyDescent="0.25">
      <c r="A28" s="15" t="s">
        <v>16</v>
      </c>
      <c r="B28" s="16" t="s">
        <v>35</v>
      </c>
      <c r="C28" s="19">
        <v>600918521011</v>
      </c>
      <c r="D28" s="17">
        <v>43069</v>
      </c>
      <c r="E28" s="22">
        <v>7366.25</v>
      </c>
      <c r="F28" s="18" t="s">
        <v>14</v>
      </c>
      <c r="G28" s="22">
        <v>7366.25</v>
      </c>
      <c r="H28" s="18">
        <f t="shared" si="0"/>
        <v>0</v>
      </c>
      <c r="I28" s="18" t="s">
        <v>19</v>
      </c>
    </row>
    <row r="29" spans="1:9" ht="45.75" customHeight="1" x14ac:dyDescent="0.25">
      <c r="A29" s="15" t="s">
        <v>36</v>
      </c>
      <c r="B29" s="16" t="s">
        <v>37</v>
      </c>
      <c r="C29" s="21" t="s">
        <v>38</v>
      </c>
      <c r="D29" s="17">
        <v>43215</v>
      </c>
      <c r="E29" s="22">
        <v>6200</v>
      </c>
      <c r="F29" s="18" t="s">
        <v>14</v>
      </c>
      <c r="G29" s="22"/>
      <c r="H29" s="18">
        <f>+E29-G29</f>
        <v>6200</v>
      </c>
      <c r="I29" s="18" t="s">
        <v>15</v>
      </c>
    </row>
    <row r="30" spans="1:9" s="20" customFormat="1" ht="45" customHeight="1" x14ac:dyDescent="0.25">
      <c r="A30" s="15" t="s">
        <v>16</v>
      </c>
      <c r="B30" s="16" t="s">
        <v>39</v>
      </c>
      <c r="C30" s="19">
        <v>600329625099</v>
      </c>
      <c r="D30" s="17">
        <v>43404</v>
      </c>
      <c r="E30" s="18">
        <v>372380.58</v>
      </c>
      <c r="F30" s="18" t="s">
        <v>14</v>
      </c>
      <c r="G30" s="18">
        <v>372380.58</v>
      </c>
      <c r="H30" s="18">
        <f t="shared" si="0"/>
        <v>0</v>
      </c>
      <c r="I30" s="18" t="s">
        <v>19</v>
      </c>
    </row>
    <row r="31" spans="1:9" s="20" customFormat="1" ht="45" customHeight="1" x14ac:dyDescent="0.25">
      <c r="A31" s="15" t="s">
        <v>16</v>
      </c>
      <c r="B31" s="16" t="s">
        <v>39</v>
      </c>
      <c r="C31" s="19">
        <v>600918522197</v>
      </c>
      <c r="D31" s="17">
        <v>43404</v>
      </c>
      <c r="E31" s="18">
        <v>14906.58</v>
      </c>
      <c r="F31" s="18" t="s">
        <v>14</v>
      </c>
      <c r="G31" s="18">
        <v>14906.58</v>
      </c>
      <c r="H31" s="18">
        <f t="shared" si="0"/>
        <v>0</v>
      </c>
      <c r="I31" s="18" t="s">
        <v>19</v>
      </c>
    </row>
    <row r="32" spans="1:9" s="20" customFormat="1" ht="44.25" customHeight="1" x14ac:dyDescent="0.25">
      <c r="A32" s="15" t="s">
        <v>16</v>
      </c>
      <c r="B32" s="16" t="s">
        <v>40</v>
      </c>
      <c r="C32" s="23">
        <v>83931</v>
      </c>
      <c r="D32" s="17">
        <v>43677</v>
      </c>
      <c r="E32" s="18">
        <v>193685.35</v>
      </c>
      <c r="F32" s="18" t="s">
        <v>14</v>
      </c>
      <c r="G32" s="18">
        <v>193685.35</v>
      </c>
      <c r="H32" s="18">
        <f t="shared" si="0"/>
        <v>0</v>
      </c>
      <c r="I32" s="18" t="s">
        <v>19</v>
      </c>
    </row>
    <row r="33" spans="1:9" s="20" customFormat="1" ht="45" customHeight="1" x14ac:dyDescent="0.25">
      <c r="A33" s="15" t="s">
        <v>16</v>
      </c>
      <c r="B33" s="16" t="s">
        <v>41</v>
      </c>
      <c r="C33" s="23">
        <v>96466</v>
      </c>
      <c r="D33" s="17">
        <v>43738</v>
      </c>
      <c r="E33" s="18">
        <v>130608.49</v>
      </c>
      <c r="F33" s="18" t="s">
        <v>14</v>
      </c>
      <c r="G33" s="18">
        <v>130608.49</v>
      </c>
      <c r="H33" s="18">
        <f t="shared" si="0"/>
        <v>0</v>
      </c>
      <c r="I33" s="18" t="s">
        <v>19</v>
      </c>
    </row>
    <row r="34" spans="1:9" s="20" customFormat="1" ht="45" customHeight="1" x14ac:dyDescent="0.25">
      <c r="A34" s="15" t="s">
        <v>16</v>
      </c>
      <c r="B34" s="16" t="s">
        <v>42</v>
      </c>
      <c r="C34" s="23">
        <v>102830</v>
      </c>
      <c r="D34" s="17">
        <v>43769</v>
      </c>
      <c r="E34" s="18">
        <v>436756.45</v>
      </c>
      <c r="F34" s="18" t="s">
        <v>14</v>
      </c>
      <c r="G34" s="18">
        <v>436756.45</v>
      </c>
      <c r="H34" s="18">
        <f t="shared" si="0"/>
        <v>0</v>
      </c>
      <c r="I34" s="18" t="s">
        <v>19</v>
      </c>
    </row>
    <row r="35" spans="1:9" s="20" customFormat="1" ht="45" customHeight="1" x14ac:dyDescent="0.25">
      <c r="A35" s="15" t="s">
        <v>16</v>
      </c>
      <c r="B35" s="16" t="s">
        <v>42</v>
      </c>
      <c r="C35" s="23">
        <v>102846</v>
      </c>
      <c r="D35" s="17">
        <v>43769</v>
      </c>
      <c r="E35" s="18">
        <v>12944.7</v>
      </c>
      <c r="F35" s="18" t="s">
        <v>14</v>
      </c>
      <c r="G35" s="18">
        <v>12944.7</v>
      </c>
      <c r="H35" s="18">
        <f t="shared" si="0"/>
        <v>0</v>
      </c>
      <c r="I35" s="18" t="s">
        <v>19</v>
      </c>
    </row>
    <row r="36" spans="1:9" s="20" customFormat="1" ht="45" customHeight="1" x14ac:dyDescent="0.25">
      <c r="A36" s="15" t="s">
        <v>16</v>
      </c>
      <c r="B36" s="16" t="s">
        <v>42</v>
      </c>
      <c r="C36" s="23">
        <v>102770</v>
      </c>
      <c r="D36" s="17">
        <v>43769</v>
      </c>
      <c r="E36" s="18">
        <v>45868.18</v>
      </c>
      <c r="F36" s="18" t="s">
        <v>14</v>
      </c>
      <c r="G36" s="18">
        <v>45868.18</v>
      </c>
      <c r="H36" s="18">
        <f t="shared" si="0"/>
        <v>0</v>
      </c>
      <c r="I36" s="18" t="s">
        <v>19</v>
      </c>
    </row>
    <row r="37" spans="1:9" s="20" customFormat="1" ht="45" customHeight="1" x14ac:dyDescent="0.25">
      <c r="A37" s="15" t="s">
        <v>16</v>
      </c>
      <c r="B37" s="16" t="s">
        <v>43</v>
      </c>
      <c r="C37" s="23">
        <v>108782</v>
      </c>
      <c r="D37" s="17">
        <v>43799</v>
      </c>
      <c r="E37" s="18">
        <v>436756.45</v>
      </c>
      <c r="F37" s="18" t="s">
        <v>14</v>
      </c>
      <c r="G37" s="18">
        <v>436756.45</v>
      </c>
      <c r="H37" s="18">
        <f t="shared" si="0"/>
        <v>0</v>
      </c>
      <c r="I37" s="18" t="s">
        <v>19</v>
      </c>
    </row>
    <row r="38" spans="1:9" s="20" customFormat="1" ht="45" customHeight="1" x14ac:dyDescent="0.25">
      <c r="A38" s="15" t="s">
        <v>16</v>
      </c>
      <c r="B38" s="16" t="s">
        <v>43</v>
      </c>
      <c r="C38" s="23">
        <v>108783</v>
      </c>
      <c r="D38" s="17">
        <v>43799</v>
      </c>
      <c r="E38" s="18">
        <v>13578.86</v>
      </c>
      <c r="F38" s="18" t="s">
        <v>14</v>
      </c>
      <c r="G38" s="18">
        <v>13578.86</v>
      </c>
      <c r="H38" s="18">
        <f t="shared" si="0"/>
        <v>0</v>
      </c>
      <c r="I38" s="18" t="s">
        <v>19</v>
      </c>
    </row>
    <row r="39" spans="1:9" s="20" customFormat="1" ht="45" customHeight="1" x14ac:dyDescent="0.25">
      <c r="A39" s="15" t="s">
        <v>16</v>
      </c>
      <c r="B39" s="16" t="s">
        <v>43</v>
      </c>
      <c r="C39" s="23">
        <v>108710</v>
      </c>
      <c r="D39" s="17">
        <v>43799</v>
      </c>
      <c r="E39" s="18">
        <v>45868.18</v>
      </c>
      <c r="F39" s="18" t="s">
        <v>14</v>
      </c>
      <c r="G39" s="18">
        <v>45868.18</v>
      </c>
      <c r="H39" s="18">
        <f t="shared" si="0"/>
        <v>0</v>
      </c>
      <c r="I39" s="18" t="s">
        <v>19</v>
      </c>
    </row>
    <row r="40" spans="1:9" ht="20.45" customHeight="1" x14ac:dyDescent="0.25">
      <c r="A40" s="24" t="s">
        <v>44</v>
      </c>
      <c r="B40" s="24"/>
      <c r="C40" s="25"/>
      <c r="D40" s="25"/>
      <c r="E40" s="26">
        <f>SUM(E11:E39)</f>
        <v>4634424.6700000018</v>
      </c>
      <c r="F40" s="26">
        <f t="shared" ref="F40:G40" si="1">SUM(F11:F39)</f>
        <v>0</v>
      </c>
      <c r="G40" s="26">
        <f t="shared" si="1"/>
        <v>4361981.3100000015</v>
      </c>
      <c r="H40" s="26">
        <f>SUM(H11:H39)</f>
        <v>272443.36</v>
      </c>
      <c r="I40" s="18"/>
    </row>
    <row r="41" spans="1:9" s="20" customFormat="1" ht="44.25" customHeight="1" x14ac:dyDescent="0.25">
      <c r="A41" s="15" t="s">
        <v>16</v>
      </c>
      <c r="B41" s="16" t="s">
        <v>45</v>
      </c>
      <c r="C41" s="23">
        <v>182073</v>
      </c>
      <c r="D41" s="17">
        <v>44165</v>
      </c>
      <c r="E41" s="18">
        <v>389229.26</v>
      </c>
      <c r="F41" s="18" t="s">
        <v>14</v>
      </c>
      <c r="G41" s="18">
        <v>389229.26</v>
      </c>
      <c r="H41" s="18">
        <f>+E41-G41</f>
        <v>0</v>
      </c>
      <c r="I41" s="18" t="s">
        <v>19</v>
      </c>
    </row>
    <row r="42" spans="1:9" s="20" customFormat="1" ht="45.75" customHeight="1" x14ac:dyDescent="0.25">
      <c r="A42" s="15" t="s">
        <v>16</v>
      </c>
      <c r="B42" s="16" t="s">
        <v>45</v>
      </c>
      <c r="C42" s="23">
        <v>182071</v>
      </c>
      <c r="D42" s="17">
        <v>44165</v>
      </c>
      <c r="E42" s="18">
        <v>12521.91</v>
      </c>
      <c r="F42" s="18" t="s">
        <v>14</v>
      </c>
      <c r="G42" s="18">
        <v>12521.91</v>
      </c>
      <c r="H42" s="18">
        <f>+E42-G42</f>
        <v>0</v>
      </c>
      <c r="I42" s="18" t="s">
        <v>19</v>
      </c>
    </row>
    <row r="43" spans="1:9" s="20" customFormat="1" ht="48" customHeight="1" x14ac:dyDescent="0.25">
      <c r="A43" s="15" t="s">
        <v>16</v>
      </c>
      <c r="B43" s="16" t="s">
        <v>45</v>
      </c>
      <c r="C43" s="23">
        <v>182040</v>
      </c>
      <c r="D43" s="17">
        <v>44165</v>
      </c>
      <c r="E43" s="18">
        <v>31784.48</v>
      </c>
      <c r="F43" s="18" t="s">
        <v>14</v>
      </c>
      <c r="G43" s="18">
        <v>31784.48</v>
      </c>
      <c r="H43" s="18">
        <f>+E43-G43</f>
        <v>0</v>
      </c>
      <c r="I43" s="18" t="s">
        <v>19</v>
      </c>
    </row>
    <row r="44" spans="1:9" ht="15" customHeight="1" x14ac:dyDescent="0.25">
      <c r="A44" s="27" t="s">
        <v>46</v>
      </c>
      <c r="B44" s="16"/>
      <c r="C44" s="23"/>
      <c r="D44" s="17"/>
      <c r="E44" s="26">
        <f>SUM(E41:E43)</f>
        <v>433535.64999999997</v>
      </c>
      <c r="F44" s="26">
        <f t="shared" ref="F44:G44" si="2">SUM(F41:F43)</f>
        <v>0</v>
      </c>
      <c r="G44" s="26">
        <f t="shared" si="2"/>
        <v>433535.64999999997</v>
      </c>
      <c r="H44" s="26">
        <f>SUM(H41:H43)</f>
        <v>0</v>
      </c>
      <c r="I44" s="18"/>
    </row>
    <row r="45" spans="1:9" s="31" customFormat="1" ht="65.25" customHeight="1" x14ac:dyDescent="0.25">
      <c r="A45" s="15" t="s">
        <v>47</v>
      </c>
      <c r="B45" s="16" t="s">
        <v>48</v>
      </c>
      <c r="C45" s="15" t="s">
        <v>49</v>
      </c>
      <c r="D45" s="28">
        <v>44397</v>
      </c>
      <c r="E45" s="29">
        <v>21134.98</v>
      </c>
      <c r="F45" s="18" t="s">
        <v>14</v>
      </c>
      <c r="G45" s="30"/>
      <c r="H45" s="18">
        <f>+E45-G45</f>
        <v>21134.98</v>
      </c>
      <c r="I45" s="18" t="s">
        <v>15</v>
      </c>
    </row>
    <row r="46" spans="1:9" s="31" customFormat="1" ht="28.9" customHeight="1" x14ac:dyDescent="0.25">
      <c r="A46" s="27" t="s">
        <v>50</v>
      </c>
      <c r="B46" s="32"/>
      <c r="C46" s="32"/>
      <c r="D46" s="33"/>
      <c r="E46" s="34">
        <f>SUM(E45:E45)</f>
        <v>21134.98</v>
      </c>
      <c r="F46" s="34">
        <f t="shared" ref="F46:H46" si="3">SUM(F45:F45)</f>
        <v>0</v>
      </c>
      <c r="G46" s="34">
        <f t="shared" si="3"/>
        <v>0</v>
      </c>
      <c r="H46" s="34">
        <f t="shared" si="3"/>
        <v>21134.98</v>
      </c>
      <c r="I46" s="18"/>
    </row>
    <row r="47" spans="1:9" s="31" customFormat="1" ht="60" customHeight="1" x14ac:dyDescent="0.25">
      <c r="A47" s="15" t="s">
        <v>51</v>
      </c>
      <c r="B47" s="16" t="s">
        <v>52</v>
      </c>
      <c r="C47" s="15">
        <v>6</v>
      </c>
      <c r="D47" s="28">
        <v>44435</v>
      </c>
      <c r="E47" s="29">
        <v>59250</v>
      </c>
      <c r="F47" s="18" t="s">
        <v>14</v>
      </c>
      <c r="G47" s="35">
        <v>59250</v>
      </c>
      <c r="H47" s="18">
        <f>+E47-G47</f>
        <v>0</v>
      </c>
      <c r="I47" s="18" t="s">
        <v>19</v>
      </c>
    </row>
    <row r="48" spans="1:9" s="31" customFormat="1" ht="43.9" customHeight="1" x14ac:dyDescent="0.25">
      <c r="A48" s="15" t="s">
        <v>51</v>
      </c>
      <c r="B48" s="16" t="s">
        <v>52</v>
      </c>
      <c r="C48" s="15">
        <v>7</v>
      </c>
      <c r="D48" s="28">
        <v>44466</v>
      </c>
      <c r="E48" s="29">
        <v>77500</v>
      </c>
      <c r="F48" s="18" t="s">
        <v>14</v>
      </c>
      <c r="G48" s="35">
        <v>77500</v>
      </c>
      <c r="H48" s="18">
        <f>+E48-G48</f>
        <v>0</v>
      </c>
      <c r="I48" s="18" t="s">
        <v>19</v>
      </c>
    </row>
    <row r="49" spans="1:9" s="31" customFormat="1" ht="52.5" customHeight="1" x14ac:dyDescent="0.25">
      <c r="A49" s="15" t="s">
        <v>53</v>
      </c>
      <c r="B49" s="16" t="s">
        <v>54</v>
      </c>
      <c r="C49" s="15" t="s">
        <v>55</v>
      </c>
      <c r="D49" s="28">
        <v>44499</v>
      </c>
      <c r="E49" s="29">
        <v>5616</v>
      </c>
      <c r="F49" s="18" t="s">
        <v>14</v>
      </c>
      <c r="G49" s="35"/>
      <c r="H49" s="18">
        <f>+E49-G49</f>
        <v>5616</v>
      </c>
      <c r="I49" s="18" t="s">
        <v>15</v>
      </c>
    </row>
    <row r="50" spans="1:9" s="31" customFormat="1" ht="60" customHeight="1" x14ac:dyDescent="0.25">
      <c r="A50" s="15" t="s">
        <v>51</v>
      </c>
      <c r="B50" s="16" t="s">
        <v>52</v>
      </c>
      <c r="C50" s="15">
        <v>8</v>
      </c>
      <c r="D50" s="28">
        <v>44508</v>
      </c>
      <c r="E50" s="29">
        <v>36000</v>
      </c>
      <c r="F50" s="18" t="s">
        <v>14</v>
      </c>
      <c r="G50" s="35">
        <v>36000</v>
      </c>
      <c r="H50" s="18">
        <f>+E50-G50</f>
        <v>0</v>
      </c>
      <c r="I50" s="18" t="s">
        <v>19</v>
      </c>
    </row>
    <row r="51" spans="1:9" s="31" customFormat="1" ht="15" customHeight="1" x14ac:dyDescent="0.25">
      <c r="A51" s="27" t="s">
        <v>56</v>
      </c>
      <c r="B51" s="32"/>
      <c r="C51" s="32"/>
      <c r="D51" s="33"/>
      <c r="E51" s="34">
        <f>SUM(E47:E50)</f>
        <v>178366</v>
      </c>
      <c r="F51" s="34">
        <f t="shared" ref="F51:H51" si="4">SUM(F47:F50)</f>
        <v>0</v>
      </c>
      <c r="G51" s="34">
        <f t="shared" si="4"/>
        <v>172750</v>
      </c>
      <c r="H51" s="34">
        <f t="shared" si="4"/>
        <v>5616</v>
      </c>
      <c r="I51" s="18"/>
    </row>
    <row r="52" spans="1:9" s="31" customFormat="1" ht="45" customHeight="1" x14ac:dyDescent="0.25">
      <c r="A52" s="15" t="s">
        <v>57</v>
      </c>
      <c r="B52" s="16" t="s">
        <v>58</v>
      </c>
      <c r="C52" s="15">
        <v>6473</v>
      </c>
      <c r="D52" s="28">
        <v>44565</v>
      </c>
      <c r="E52" s="29">
        <v>4320</v>
      </c>
      <c r="F52" s="18" t="s">
        <v>14</v>
      </c>
      <c r="G52" s="35">
        <v>4320</v>
      </c>
      <c r="H52" s="18">
        <f>+E52-G52</f>
        <v>0</v>
      </c>
      <c r="I52" s="18" t="s">
        <v>19</v>
      </c>
    </row>
    <row r="53" spans="1:9" s="31" customFormat="1" ht="15" customHeight="1" x14ac:dyDescent="0.25">
      <c r="A53" s="27" t="s">
        <v>59</v>
      </c>
      <c r="B53" s="16"/>
      <c r="C53" s="32"/>
      <c r="D53" s="33"/>
      <c r="E53" s="34">
        <f>SUM(E52:E52)</f>
        <v>4320</v>
      </c>
      <c r="F53" s="34">
        <f t="shared" ref="F53:H53" si="5">SUM(F52:F52)</f>
        <v>0</v>
      </c>
      <c r="G53" s="34">
        <f t="shared" si="5"/>
        <v>4320</v>
      </c>
      <c r="H53" s="34">
        <f t="shared" si="5"/>
        <v>0</v>
      </c>
      <c r="I53" s="18"/>
    </row>
    <row r="54" spans="1:9" s="31" customFormat="1" ht="141.75" customHeight="1" x14ac:dyDescent="0.25">
      <c r="A54" s="15" t="s">
        <v>60</v>
      </c>
      <c r="B54" s="16" t="s">
        <v>61</v>
      </c>
      <c r="C54" s="15" t="s">
        <v>62</v>
      </c>
      <c r="D54" s="28">
        <v>43783</v>
      </c>
      <c r="E54" s="29">
        <v>627383.49</v>
      </c>
      <c r="F54" s="18" t="s">
        <v>14</v>
      </c>
      <c r="G54" s="32"/>
      <c r="H54" s="18">
        <f>+E54-G54</f>
        <v>627383.49</v>
      </c>
      <c r="I54" s="18" t="s">
        <v>15</v>
      </c>
    </row>
    <row r="55" spans="1:9" s="31" customFormat="1" ht="15" customHeight="1" x14ac:dyDescent="0.25">
      <c r="A55" s="27" t="s">
        <v>63</v>
      </c>
      <c r="B55" s="32"/>
      <c r="C55" s="15"/>
      <c r="D55" s="28"/>
      <c r="E55" s="34">
        <f>SUM(E54:E54)</f>
        <v>627383.49</v>
      </c>
      <c r="F55" s="34">
        <f t="shared" ref="F55:H55" si="6">SUM(F54:F54)</f>
        <v>0</v>
      </c>
      <c r="G55" s="34">
        <f t="shared" si="6"/>
        <v>0</v>
      </c>
      <c r="H55" s="34">
        <f t="shared" si="6"/>
        <v>627383.49</v>
      </c>
      <c r="I55" s="18"/>
    </row>
    <row r="56" spans="1:9" s="31" customFormat="1" ht="90" customHeight="1" x14ac:dyDescent="0.25">
      <c r="A56" s="15" t="s">
        <v>64</v>
      </c>
      <c r="B56" s="16" t="s">
        <v>65</v>
      </c>
      <c r="C56" s="19">
        <v>412</v>
      </c>
      <c r="D56" s="17">
        <v>44713</v>
      </c>
      <c r="E56" s="29">
        <v>4296.75</v>
      </c>
      <c r="F56" s="18" t="s">
        <v>14</v>
      </c>
      <c r="G56" s="18">
        <v>4296.75</v>
      </c>
      <c r="H56" s="18">
        <f>+E56-G56</f>
        <v>0</v>
      </c>
      <c r="I56" s="18" t="s">
        <v>19</v>
      </c>
    </row>
    <row r="57" spans="1:9" ht="15" customHeight="1" x14ac:dyDescent="0.25">
      <c r="A57" s="27" t="s">
        <v>66</v>
      </c>
      <c r="B57" s="32"/>
      <c r="C57" s="36"/>
      <c r="D57" s="33"/>
      <c r="E57" s="34">
        <f>SUM(E56:E56)</f>
        <v>4296.75</v>
      </c>
      <c r="F57" s="34">
        <f t="shared" ref="F57:H57" si="7">SUM(F56:F56)</f>
        <v>0</v>
      </c>
      <c r="G57" s="34">
        <f t="shared" si="7"/>
        <v>4296.75</v>
      </c>
      <c r="H57" s="34">
        <f t="shared" si="7"/>
        <v>0</v>
      </c>
      <c r="I57" s="18"/>
    </row>
    <row r="58" spans="1:9" s="37" customFormat="1" ht="15" customHeight="1" x14ac:dyDescent="0.25">
      <c r="A58" s="15" t="s">
        <v>67</v>
      </c>
      <c r="B58" s="16" t="s">
        <v>68</v>
      </c>
      <c r="C58" s="15" t="s">
        <v>69</v>
      </c>
      <c r="D58" s="28" t="s">
        <v>69</v>
      </c>
      <c r="E58" s="29">
        <f>1305</f>
        <v>1305</v>
      </c>
      <c r="F58" s="18" t="s">
        <v>14</v>
      </c>
      <c r="G58" s="18">
        <v>1305</v>
      </c>
      <c r="H58" s="18">
        <f>+E58-G58</f>
        <v>0</v>
      </c>
      <c r="I58" s="18" t="s">
        <v>19</v>
      </c>
    </row>
    <row r="59" spans="1:9" s="37" customFormat="1" ht="15" customHeight="1" x14ac:dyDescent="0.25">
      <c r="A59" s="27" t="s">
        <v>70</v>
      </c>
      <c r="B59" s="16"/>
      <c r="C59" s="15"/>
      <c r="D59" s="28"/>
      <c r="E59" s="34">
        <f>SUM(E58:E58)</f>
        <v>1305</v>
      </c>
      <c r="F59" s="34">
        <f t="shared" ref="F59:H59" si="8">SUM(F58:F58)</f>
        <v>0</v>
      </c>
      <c r="G59" s="34">
        <f t="shared" si="8"/>
        <v>1305</v>
      </c>
      <c r="H59" s="34">
        <f t="shared" si="8"/>
        <v>0</v>
      </c>
      <c r="I59" s="18"/>
    </row>
    <row r="60" spans="1:9" s="37" customFormat="1" ht="60" customHeight="1" x14ac:dyDescent="0.25">
      <c r="A60" s="15" t="s">
        <v>71</v>
      </c>
      <c r="B60" s="16" t="s">
        <v>72</v>
      </c>
      <c r="C60" s="15" t="s">
        <v>69</v>
      </c>
      <c r="D60" s="15" t="s">
        <v>73</v>
      </c>
      <c r="E60" s="29">
        <v>5650.44</v>
      </c>
      <c r="F60" s="18" t="s">
        <v>14</v>
      </c>
      <c r="G60" s="18">
        <v>5650.44</v>
      </c>
      <c r="H60" s="18">
        <f>+E60-G60</f>
        <v>0</v>
      </c>
      <c r="I60" s="18" t="s">
        <v>19</v>
      </c>
    </row>
    <row r="61" spans="1:9" s="37" customFormat="1" ht="75" customHeight="1" x14ac:dyDescent="0.25">
      <c r="A61" s="15" t="s">
        <v>71</v>
      </c>
      <c r="B61" s="16" t="s">
        <v>74</v>
      </c>
      <c r="C61" s="15" t="s">
        <v>69</v>
      </c>
      <c r="D61" s="28">
        <v>44802</v>
      </c>
      <c r="E61" s="29">
        <v>3173.51</v>
      </c>
      <c r="F61" s="18" t="s">
        <v>14</v>
      </c>
      <c r="G61" s="18">
        <v>3173.51</v>
      </c>
      <c r="H61" s="18">
        <f>+E61-G61</f>
        <v>0</v>
      </c>
      <c r="I61" s="18" t="s">
        <v>19</v>
      </c>
    </row>
    <row r="62" spans="1:9" s="37" customFormat="1" ht="15" customHeight="1" x14ac:dyDescent="0.25">
      <c r="A62" s="27" t="s">
        <v>75</v>
      </c>
      <c r="B62" s="16"/>
      <c r="C62" s="15"/>
      <c r="D62" s="28"/>
      <c r="E62" s="34">
        <f>SUM(E60:E61)</f>
        <v>8823.9500000000007</v>
      </c>
      <c r="F62" s="34">
        <f t="shared" ref="F62:H62" si="9">SUM(F60:F61)</f>
        <v>0</v>
      </c>
      <c r="G62" s="34">
        <f t="shared" si="9"/>
        <v>8823.9500000000007</v>
      </c>
      <c r="H62" s="34">
        <f t="shared" si="9"/>
        <v>0</v>
      </c>
      <c r="I62" s="18"/>
    </row>
    <row r="63" spans="1:9" s="37" customFormat="1" ht="45" customHeight="1" x14ac:dyDescent="0.25">
      <c r="A63" s="15" t="s">
        <v>76</v>
      </c>
      <c r="B63" s="16" t="s">
        <v>77</v>
      </c>
      <c r="C63" s="15" t="s">
        <v>69</v>
      </c>
      <c r="D63" s="28">
        <v>44607</v>
      </c>
      <c r="E63" s="29">
        <v>3000</v>
      </c>
      <c r="F63" s="18" t="s">
        <v>14</v>
      </c>
      <c r="G63" s="18">
        <v>3000</v>
      </c>
      <c r="H63" s="18">
        <f>+E63-G63</f>
        <v>0</v>
      </c>
      <c r="I63" s="18" t="s">
        <v>19</v>
      </c>
    </row>
    <row r="64" spans="1:9" s="37" customFormat="1" ht="15" customHeight="1" x14ac:dyDescent="0.25">
      <c r="A64" s="15" t="s">
        <v>78</v>
      </c>
      <c r="B64" s="16" t="s">
        <v>79</v>
      </c>
      <c r="C64" s="15"/>
      <c r="D64" s="28">
        <v>44630</v>
      </c>
      <c r="E64" s="29">
        <v>2400</v>
      </c>
      <c r="F64" s="18" t="s">
        <v>14</v>
      </c>
      <c r="G64" s="18">
        <v>2400</v>
      </c>
      <c r="H64" s="18">
        <f t="shared" ref="H64:H74" si="10">+E64-G64</f>
        <v>0</v>
      </c>
      <c r="I64" s="18" t="s">
        <v>19</v>
      </c>
    </row>
    <row r="65" spans="1:9" s="37" customFormat="1" ht="45" customHeight="1" x14ac:dyDescent="0.25">
      <c r="A65" s="15" t="s">
        <v>80</v>
      </c>
      <c r="B65" s="16" t="s">
        <v>77</v>
      </c>
      <c r="C65" s="15"/>
      <c r="D65" s="28">
        <v>44718</v>
      </c>
      <c r="E65" s="29">
        <v>4800</v>
      </c>
      <c r="F65" s="18" t="s">
        <v>14</v>
      </c>
      <c r="G65" s="18">
        <v>4800</v>
      </c>
      <c r="H65" s="18">
        <f t="shared" si="10"/>
        <v>0</v>
      </c>
      <c r="I65" s="18" t="s">
        <v>19</v>
      </c>
    </row>
    <row r="66" spans="1:9" s="37" customFormat="1" ht="45" customHeight="1" x14ac:dyDescent="0.25">
      <c r="A66" s="15" t="s">
        <v>78</v>
      </c>
      <c r="B66" s="16" t="s">
        <v>77</v>
      </c>
      <c r="C66" s="15"/>
      <c r="D66" s="28">
        <v>44739</v>
      </c>
      <c r="E66" s="29">
        <v>3000</v>
      </c>
      <c r="F66" s="18" t="s">
        <v>14</v>
      </c>
      <c r="G66" s="18">
        <v>3000</v>
      </c>
      <c r="H66" s="18">
        <f t="shared" si="10"/>
        <v>0</v>
      </c>
      <c r="I66" s="18" t="s">
        <v>19</v>
      </c>
    </row>
    <row r="67" spans="1:9" s="37" customFormat="1" ht="45" customHeight="1" x14ac:dyDescent="0.25">
      <c r="A67" s="15" t="s">
        <v>81</v>
      </c>
      <c r="B67" s="16" t="s">
        <v>77</v>
      </c>
      <c r="C67" s="15"/>
      <c r="D67" s="28">
        <v>44781</v>
      </c>
      <c r="E67" s="29">
        <v>4800</v>
      </c>
      <c r="F67" s="18" t="s">
        <v>14</v>
      </c>
      <c r="G67" s="18">
        <v>4800</v>
      </c>
      <c r="H67" s="18">
        <f t="shared" si="10"/>
        <v>0</v>
      </c>
      <c r="I67" s="18" t="s">
        <v>19</v>
      </c>
    </row>
    <row r="68" spans="1:9" s="37" customFormat="1" ht="45" customHeight="1" x14ac:dyDescent="0.25">
      <c r="A68" s="15" t="s">
        <v>82</v>
      </c>
      <c r="B68" s="16" t="s">
        <v>83</v>
      </c>
      <c r="C68" s="15">
        <v>8546</v>
      </c>
      <c r="D68" s="28">
        <v>44797</v>
      </c>
      <c r="E68" s="29">
        <v>3360</v>
      </c>
      <c r="F68" s="18" t="s">
        <v>14</v>
      </c>
      <c r="G68" s="18">
        <v>3360</v>
      </c>
      <c r="H68" s="18">
        <f t="shared" si="10"/>
        <v>0</v>
      </c>
      <c r="I68" s="18" t="s">
        <v>19</v>
      </c>
    </row>
    <row r="69" spans="1:9" s="37" customFormat="1" ht="45" customHeight="1" x14ac:dyDescent="0.25">
      <c r="A69" s="15" t="s">
        <v>84</v>
      </c>
      <c r="B69" s="38" t="s">
        <v>85</v>
      </c>
      <c r="C69" s="15" t="s">
        <v>86</v>
      </c>
      <c r="D69" s="17">
        <v>44805</v>
      </c>
      <c r="E69" s="29">
        <v>5070</v>
      </c>
      <c r="F69" s="18" t="s">
        <v>14</v>
      </c>
      <c r="G69" s="18">
        <v>5070</v>
      </c>
      <c r="H69" s="18">
        <f t="shared" si="10"/>
        <v>0</v>
      </c>
      <c r="I69" s="18" t="s">
        <v>19</v>
      </c>
    </row>
    <row r="70" spans="1:9" s="37" customFormat="1" ht="45" customHeight="1" x14ac:dyDescent="0.25">
      <c r="A70" s="15" t="s">
        <v>87</v>
      </c>
      <c r="B70" s="16" t="s">
        <v>88</v>
      </c>
      <c r="C70" s="15">
        <v>8665</v>
      </c>
      <c r="D70" s="28">
        <v>44806</v>
      </c>
      <c r="E70" s="29">
        <v>3000</v>
      </c>
      <c r="F70" s="18" t="s">
        <v>14</v>
      </c>
      <c r="G70" s="26"/>
      <c r="H70" s="18">
        <f t="shared" si="10"/>
        <v>3000</v>
      </c>
      <c r="I70" s="18" t="s">
        <v>15</v>
      </c>
    </row>
    <row r="71" spans="1:9" s="37" customFormat="1" ht="75" customHeight="1" x14ac:dyDescent="0.25">
      <c r="A71" s="15" t="s">
        <v>71</v>
      </c>
      <c r="B71" s="16" t="s">
        <v>89</v>
      </c>
      <c r="C71" s="23" t="s">
        <v>90</v>
      </c>
      <c r="D71" s="17">
        <v>44806</v>
      </c>
      <c r="E71" s="29">
        <v>3173.51</v>
      </c>
      <c r="F71" s="18" t="s">
        <v>14</v>
      </c>
      <c r="G71" s="18">
        <v>3173.51</v>
      </c>
      <c r="H71" s="18">
        <f t="shared" si="10"/>
        <v>0</v>
      </c>
      <c r="I71" s="18" t="s">
        <v>19</v>
      </c>
    </row>
    <row r="72" spans="1:9" s="37" customFormat="1" ht="45" customHeight="1" x14ac:dyDescent="0.25">
      <c r="A72" s="15" t="s">
        <v>84</v>
      </c>
      <c r="B72" s="16" t="s">
        <v>85</v>
      </c>
      <c r="C72" s="15" t="s">
        <v>91</v>
      </c>
      <c r="D72" s="17">
        <v>44812</v>
      </c>
      <c r="E72" s="29">
        <v>5070</v>
      </c>
      <c r="F72" s="18" t="s">
        <v>14</v>
      </c>
      <c r="G72" s="18">
        <v>5070</v>
      </c>
      <c r="H72" s="18">
        <f t="shared" si="10"/>
        <v>0</v>
      </c>
      <c r="I72" s="18" t="s">
        <v>19</v>
      </c>
    </row>
    <row r="73" spans="1:9" s="37" customFormat="1" ht="45" customHeight="1" x14ac:dyDescent="0.25">
      <c r="A73" s="15" t="s">
        <v>92</v>
      </c>
      <c r="B73" s="16" t="s">
        <v>93</v>
      </c>
      <c r="C73" s="15">
        <v>8738</v>
      </c>
      <c r="D73" s="28">
        <v>44816</v>
      </c>
      <c r="E73" s="29">
        <v>4800</v>
      </c>
      <c r="F73" s="18" t="s">
        <v>14</v>
      </c>
      <c r="G73" s="26"/>
      <c r="H73" s="18">
        <f t="shared" si="10"/>
        <v>4800</v>
      </c>
      <c r="I73" s="18" t="s">
        <v>15</v>
      </c>
    </row>
    <row r="74" spans="1:9" s="37" customFormat="1" ht="45" customHeight="1" x14ac:dyDescent="0.25">
      <c r="A74" s="15" t="s">
        <v>94</v>
      </c>
      <c r="B74" s="16" t="s">
        <v>77</v>
      </c>
      <c r="C74" s="16"/>
      <c r="D74" s="28">
        <v>44833</v>
      </c>
      <c r="E74" s="29">
        <v>4800</v>
      </c>
      <c r="F74" s="18" t="s">
        <v>14</v>
      </c>
      <c r="G74" s="18">
        <v>4800</v>
      </c>
      <c r="H74" s="18">
        <f t="shared" si="10"/>
        <v>0</v>
      </c>
      <c r="I74" s="18" t="s">
        <v>19</v>
      </c>
    </row>
    <row r="75" spans="1:9" s="37" customFormat="1" ht="15" customHeight="1" x14ac:dyDescent="0.25">
      <c r="A75" s="27" t="s">
        <v>95</v>
      </c>
      <c r="B75" s="16"/>
      <c r="C75" s="15"/>
      <c r="D75" s="39"/>
      <c r="E75" s="34">
        <f>SUM(E63:E74)</f>
        <v>47273.51</v>
      </c>
      <c r="F75" s="34">
        <f t="shared" ref="F75:H75" si="11">SUM(F63:F74)</f>
        <v>0</v>
      </c>
      <c r="G75" s="34">
        <f t="shared" si="11"/>
        <v>39473.51</v>
      </c>
      <c r="H75" s="34">
        <f t="shared" si="11"/>
        <v>7800</v>
      </c>
      <c r="I75" s="18"/>
    </row>
    <row r="76" spans="1:9" s="37" customFormat="1" ht="45" customHeight="1" x14ac:dyDescent="0.25">
      <c r="A76" s="15" t="s">
        <v>96</v>
      </c>
      <c r="B76" s="16" t="s">
        <v>97</v>
      </c>
      <c r="C76" s="15" t="s">
        <v>98</v>
      </c>
      <c r="D76" s="40">
        <v>44837</v>
      </c>
      <c r="E76" s="29">
        <v>90000</v>
      </c>
      <c r="F76" s="18" t="s">
        <v>14</v>
      </c>
      <c r="G76" s="18">
        <v>90000</v>
      </c>
      <c r="H76" s="18">
        <f t="shared" ref="H76:H97" si="12">+E76-G76</f>
        <v>0</v>
      </c>
      <c r="I76" s="18" t="s">
        <v>19</v>
      </c>
    </row>
    <row r="77" spans="1:9" s="37" customFormat="1" ht="45" customHeight="1" x14ac:dyDescent="0.25">
      <c r="A77" s="15" t="s">
        <v>99</v>
      </c>
      <c r="B77" s="16" t="s">
        <v>100</v>
      </c>
      <c r="C77" s="15">
        <v>135133</v>
      </c>
      <c r="D77" s="28">
        <v>44840</v>
      </c>
      <c r="E77" s="29">
        <v>2400</v>
      </c>
      <c r="F77" s="18" t="s">
        <v>14</v>
      </c>
      <c r="G77" s="26"/>
      <c r="H77" s="18">
        <f t="shared" si="12"/>
        <v>2400</v>
      </c>
      <c r="I77" s="18" t="s">
        <v>15</v>
      </c>
    </row>
    <row r="78" spans="1:9" s="37" customFormat="1" ht="60" customHeight="1" x14ac:dyDescent="0.25">
      <c r="A78" s="15" t="s">
        <v>101</v>
      </c>
      <c r="B78" s="16" t="s">
        <v>102</v>
      </c>
      <c r="C78" s="15" t="s">
        <v>103</v>
      </c>
      <c r="D78" s="40">
        <v>44840</v>
      </c>
      <c r="E78" s="29">
        <v>7080</v>
      </c>
      <c r="F78" s="18" t="s">
        <v>14</v>
      </c>
      <c r="G78" s="18">
        <v>7080</v>
      </c>
      <c r="H78" s="18">
        <f t="shared" si="12"/>
        <v>0</v>
      </c>
      <c r="I78" s="18" t="s">
        <v>19</v>
      </c>
    </row>
    <row r="79" spans="1:9" s="37" customFormat="1" ht="105" customHeight="1" x14ac:dyDescent="0.25">
      <c r="A79" s="15" t="s">
        <v>71</v>
      </c>
      <c r="B79" s="16" t="s">
        <v>104</v>
      </c>
      <c r="C79" s="15" t="s">
        <v>105</v>
      </c>
      <c r="D79" s="40">
        <v>44844</v>
      </c>
      <c r="E79" s="29">
        <f>2123.67+3173.51+5015.24</f>
        <v>10312.42</v>
      </c>
      <c r="F79" s="18" t="s">
        <v>14</v>
      </c>
      <c r="G79" s="18">
        <v>10312.42</v>
      </c>
      <c r="H79" s="18">
        <f t="shared" si="12"/>
        <v>0</v>
      </c>
      <c r="I79" s="18" t="s">
        <v>19</v>
      </c>
    </row>
    <row r="80" spans="1:9" s="37" customFormat="1" ht="66.75" customHeight="1" x14ac:dyDescent="0.25">
      <c r="A80" s="15" t="s">
        <v>71</v>
      </c>
      <c r="B80" s="16" t="s">
        <v>106</v>
      </c>
      <c r="C80" s="15" t="s">
        <v>107</v>
      </c>
      <c r="D80" s="28">
        <v>44844</v>
      </c>
      <c r="E80" s="29">
        <v>8170.75</v>
      </c>
      <c r="F80" s="18" t="s">
        <v>14</v>
      </c>
      <c r="G80" s="26"/>
      <c r="H80" s="18">
        <f>+E80-G80</f>
        <v>8170.75</v>
      </c>
      <c r="I80" s="18" t="s">
        <v>15</v>
      </c>
    </row>
    <row r="81" spans="1:9" s="37" customFormat="1" ht="73.5" customHeight="1" x14ac:dyDescent="0.25">
      <c r="A81" s="15" t="s">
        <v>108</v>
      </c>
      <c r="B81" s="16" t="s">
        <v>109</v>
      </c>
      <c r="C81" s="15" t="s">
        <v>110</v>
      </c>
      <c r="D81" s="28">
        <v>44845</v>
      </c>
      <c r="E81" s="29">
        <v>52558.5</v>
      </c>
      <c r="F81" s="18" t="s">
        <v>14</v>
      </c>
      <c r="G81" s="18">
        <v>52558.5</v>
      </c>
      <c r="H81" s="18">
        <f t="shared" si="12"/>
        <v>0</v>
      </c>
      <c r="I81" s="18" t="s">
        <v>19</v>
      </c>
    </row>
    <row r="82" spans="1:9" s="37" customFormat="1" ht="45" customHeight="1" x14ac:dyDescent="0.25">
      <c r="A82" s="15" t="s">
        <v>111</v>
      </c>
      <c r="B82" s="16" t="s">
        <v>112</v>
      </c>
      <c r="C82" s="15">
        <v>135180</v>
      </c>
      <c r="D82" s="28">
        <v>44845</v>
      </c>
      <c r="E82" s="29">
        <v>28800</v>
      </c>
      <c r="F82" s="18" t="s">
        <v>14</v>
      </c>
      <c r="G82" s="26"/>
      <c r="H82" s="18">
        <f t="shared" si="12"/>
        <v>28800</v>
      </c>
      <c r="I82" s="18" t="s">
        <v>15</v>
      </c>
    </row>
    <row r="83" spans="1:9" s="37" customFormat="1" ht="44.25" customHeight="1" x14ac:dyDescent="0.25">
      <c r="A83" s="15" t="s">
        <v>113</v>
      </c>
      <c r="B83" s="16" t="s">
        <v>114</v>
      </c>
      <c r="C83" s="15">
        <v>135181</v>
      </c>
      <c r="D83" s="28">
        <v>44846</v>
      </c>
      <c r="E83" s="29">
        <v>2100</v>
      </c>
      <c r="F83" s="18" t="s">
        <v>14</v>
      </c>
      <c r="G83" s="18">
        <v>2100</v>
      </c>
      <c r="H83" s="18">
        <f t="shared" si="12"/>
        <v>0</v>
      </c>
      <c r="I83" s="18" t="s">
        <v>19</v>
      </c>
    </row>
    <row r="84" spans="1:9" s="37" customFormat="1" ht="45" customHeight="1" x14ac:dyDescent="0.25">
      <c r="A84" s="15" t="s">
        <v>115</v>
      </c>
      <c r="B84" s="16" t="s">
        <v>116</v>
      </c>
      <c r="C84" s="15">
        <v>135221</v>
      </c>
      <c r="D84" s="28">
        <v>44848</v>
      </c>
      <c r="E84" s="29">
        <v>4800</v>
      </c>
      <c r="F84" s="18" t="s">
        <v>14</v>
      </c>
      <c r="G84" s="18">
        <v>4800</v>
      </c>
      <c r="H84" s="18">
        <f t="shared" si="12"/>
        <v>0</v>
      </c>
      <c r="I84" s="18" t="s">
        <v>19</v>
      </c>
    </row>
    <row r="85" spans="1:9" s="37" customFormat="1" ht="60" customHeight="1" x14ac:dyDescent="0.25">
      <c r="A85" s="15" t="s">
        <v>117</v>
      </c>
      <c r="B85" s="16" t="s">
        <v>118</v>
      </c>
      <c r="C85" s="15" t="s">
        <v>119</v>
      </c>
      <c r="D85" s="40">
        <v>44853</v>
      </c>
      <c r="E85" s="29">
        <v>3540</v>
      </c>
      <c r="F85" s="18" t="s">
        <v>14</v>
      </c>
      <c r="G85" s="18">
        <v>3540</v>
      </c>
      <c r="H85" s="18">
        <f t="shared" si="12"/>
        <v>0</v>
      </c>
      <c r="I85" s="18" t="s">
        <v>19</v>
      </c>
    </row>
    <row r="86" spans="1:9" s="37" customFormat="1" ht="45" customHeight="1" x14ac:dyDescent="0.25">
      <c r="A86" s="15" t="s">
        <v>120</v>
      </c>
      <c r="B86" s="16" t="s">
        <v>121</v>
      </c>
      <c r="C86" s="15" t="s">
        <v>122</v>
      </c>
      <c r="D86" s="40">
        <v>44853</v>
      </c>
      <c r="E86" s="29">
        <v>4688725.07</v>
      </c>
      <c r="F86" s="18" t="s">
        <v>14</v>
      </c>
      <c r="G86" s="18">
        <v>4688725.07</v>
      </c>
      <c r="H86" s="18">
        <f t="shared" si="12"/>
        <v>0</v>
      </c>
      <c r="I86" s="18" t="s">
        <v>19</v>
      </c>
    </row>
    <row r="87" spans="1:9" s="37" customFormat="1" ht="45" customHeight="1" x14ac:dyDescent="0.25">
      <c r="A87" s="15" t="s">
        <v>123</v>
      </c>
      <c r="B87" s="16" t="s">
        <v>124</v>
      </c>
      <c r="C87" s="15">
        <v>135278</v>
      </c>
      <c r="D87" s="28">
        <v>44854</v>
      </c>
      <c r="E87" s="29">
        <v>3750</v>
      </c>
      <c r="F87" s="18" t="s">
        <v>14</v>
      </c>
      <c r="G87" s="26"/>
      <c r="H87" s="18">
        <f t="shared" si="12"/>
        <v>3750</v>
      </c>
      <c r="I87" s="18" t="s">
        <v>15</v>
      </c>
    </row>
    <row r="88" spans="1:9" s="37" customFormat="1" ht="30" customHeight="1" x14ac:dyDescent="0.25">
      <c r="A88" s="15" t="s">
        <v>125</v>
      </c>
      <c r="B88" s="16" t="s">
        <v>126</v>
      </c>
      <c r="C88" s="15" t="s">
        <v>127</v>
      </c>
      <c r="D88" s="40">
        <v>44854</v>
      </c>
      <c r="E88" s="29">
        <v>8443</v>
      </c>
      <c r="F88" s="18" t="s">
        <v>14</v>
      </c>
      <c r="G88" s="18">
        <v>8443</v>
      </c>
      <c r="H88" s="18">
        <f t="shared" si="12"/>
        <v>0</v>
      </c>
      <c r="I88" s="18" t="s">
        <v>19</v>
      </c>
    </row>
    <row r="89" spans="1:9" s="37" customFormat="1" ht="45" customHeight="1" x14ac:dyDescent="0.25">
      <c r="A89" s="15" t="s">
        <v>128</v>
      </c>
      <c r="B89" s="16" t="s">
        <v>121</v>
      </c>
      <c r="C89" s="15" t="s">
        <v>129</v>
      </c>
      <c r="D89" s="40">
        <v>44855</v>
      </c>
      <c r="E89" s="29">
        <v>592127.77</v>
      </c>
      <c r="F89" s="18" t="s">
        <v>14</v>
      </c>
      <c r="G89" s="18">
        <v>592127.77</v>
      </c>
      <c r="H89" s="18">
        <f t="shared" si="12"/>
        <v>0</v>
      </c>
      <c r="I89" s="18" t="s">
        <v>19</v>
      </c>
    </row>
    <row r="90" spans="1:9" s="37" customFormat="1" ht="45" customHeight="1" x14ac:dyDescent="0.25">
      <c r="A90" s="15" t="s">
        <v>130</v>
      </c>
      <c r="B90" s="16" t="s">
        <v>121</v>
      </c>
      <c r="C90" s="15" t="s">
        <v>131</v>
      </c>
      <c r="D90" s="40">
        <v>44855</v>
      </c>
      <c r="E90" s="29">
        <v>226363.76</v>
      </c>
      <c r="F90" s="18" t="s">
        <v>14</v>
      </c>
      <c r="G90" s="18">
        <v>226363.76</v>
      </c>
      <c r="H90" s="18">
        <f t="shared" si="12"/>
        <v>0</v>
      </c>
      <c r="I90" s="18" t="s">
        <v>19</v>
      </c>
    </row>
    <row r="91" spans="1:9" s="37" customFormat="1" ht="48.75" customHeight="1" x14ac:dyDescent="0.25">
      <c r="A91" s="15" t="s">
        <v>132</v>
      </c>
      <c r="B91" s="16" t="s">
        <v>133</v>
      </c>
      <c r="C91" s="15">
        <v>135328</v>
      </c>
      <c r="D91" s="28">
        <v>44858</v>
      </c>
      <c r="E91" s="29">
        <v>3000</v>
      </c>
      <c r="F91" s="18" t="s">
        <v>14</v>
      </c>
      <c r="G91" s="18">
        <v>3000</v>
      </c>
      <c r="H91" s="18">
        <f t="shared" si="12"/>
        <v>0</v>
      </c>
      <c r="I91" s="18" t="s">
        <v>19</v>
      </c>
    </row>
    <row r="92" spans="1:9" s="37" customFormat="1" ht="55.9" customHeight="1" x14ac:dyDescent="0.25">
      <c r="A92" s="15" t="s">
        <v>134</v>
      </c>
      <c r="B92" s="16" t="s">
        <v>135</v>
      </c>
      <c r="C92" s="15">
        <v>399</v>
      </c>
      <c r="D92" s="28">
        <v>44860</v>
      </c>
      <c r="E92" s="29">
        <v>7500</v>
      </c>
      <c r="F92" s="18" t="s">
        <v>14</v>
      </c>
      <c r="G92" s="18">
        <v>7500</v>
      </c>
      <c r="H92" s="18">
        <f t="shared" si="12"/>
        <v>0</v>
      </c>
      <c r="I92" s="18" t="s">
        <v>19</v>
      </c>
    </row>
    <row r="93" spans="1:9" s="37" customFormat="1" ht="55.9" customHeight="1" x14ac:dyDescent="0.25">
      <c r="A93" s="15" t="s">
        <v>136</v>
      </c>
      <c r="B93" s="16" t="s">
        <v>137</v>
      </c>
      <c r="C93" s="15" t="s">
        <v>138</v>
      </c>
      <c r="D93" s="40">
        <v>44865</v>
      </c>
      <c r="E93" s="29">
        <v>131924</v>
      </c>
      <c r="F93" s="18" t="s">
        <v>14</v>
      </c>
      <c r="G93" s="18">
        <v>131924</v>
      </c>
      <c r="H93" s="18">
        <f t="shared" si="12"/>
        <v>0</v>
      </c>
      <c r="I93" s="18" t="s">
        <v>19</v>
      </c>
    </row>
    <row r="94" spans="1:9" s="37" customFormat="1" ht="55.9" customHeight="1" x14ac:dyDescent="0.25">
      <c r="A94" s="15" t="s">
        <v>96</v>
      </c>
      <c r="B94" s="16" t="s">
        <v>139</v>
      </c>
      <c r="C94" s="15" t="s">
        <v>140</v>
      </c>
      <c r="D94" s="40">
        <v>44865</v>
      </c>
      <c r="E94" s="29">
        <v>90000</v>
      </c>
      <c r="F94" s="18" t="s">
        <v>14</v>
      </c>
      <c r="G94" s="18">
        <v>90000</v>
      </c>
      <c r="H94" s="18">
        <f t="shared" si="12"/>
        <v>0</v>
      </c>
      <c r="I94" s="18" t="s">
        <v>19</v>
      </c>
    </row>
    <row r="95" spans="1:9" s="37" customFormat="1" ht="55.9" customHeight="1" x14ac:dyDescent="0.25">
      <c r="A95" s="15" t="s">
        <v>96</v>
      </c>
      <c r="B95" s="16" t="s">
        <v>139</v>
      </c>
      <c r="C95" s="15" t="s">
        <v>141</v>
      </c>
      <c r="D95" s="40">
        <v>44865</v>
      </c>
      <c r="E95" s="29">
        <v>116800</v>
      </c>
      <c r="F95" s="18" t="s">
        <v>14</v>
      </c>
      <c r="G95" s="18">
        <v>116800</v>
      </c>
      <c r="H95" s="18">
        <f t="shared" si="12"/>
        <v>0</v>
      </c>
      <c r="I95" s="18" t="s">
        <v>19</v>
      </c>
    </row>
    <row r="96" spans="1:9" s="37" customFormat="1" ht="45" customHeight="1" x14ac:dyDescent="0.25">
      <c r="A96" s="15" t="s">
        <v>142</v>
      </c>
      <c r="B96" s="16" t="s">
        <v>143</v>
      </c>
      <c r="C96" s="15">
        <v>134972</v>
      </c>
      <c r="D96" s="28">
        <v>44865</v>
      </c>
      <c r="E96" s="29">
        <v>4800</v>
      </c>
      <c r="F96" s="18" t="s">
        <v>14</v>
      </c>
      <c r="G96" s="18">
        <v>4800</v>
      </c>
      <c r="H96" s="18">
        <f t="shared" si="12"/>
        <v>0</v>
      </c>
      <c r="I96" s="18" t="s">
        <v>19</v>
      </c>
    </row>
    <row r="97" spans="1:9" s="37" customFormat="1" ht="60" customHeight="1" x14ac:dyDescent="0.25">
      <c r="A97" s="15" t="s">
        <v>144</v>
      </c>
      <c r="B97" s="16" t="s">
        <v>145</v>
      </c>
      <c r="C97" s="15">
        <v>134976</v>
      </c>
      <c r="D97" s="28">
        <v>44865</v>
      </c>
      <c r="E97" s="29">
        <v>2400</v>
      </c>
      <c r="F97" s="18" t="s">
        <v>14</v>
      </c>
      <c r="G97" s="18">
        <v>2400</v>
      </c>
      <c r="H97" s="18">
        <f t="shared" si="12"/>
        <v>0</v>
      </c>
      <c r="I97" s="18" t="s">
        <v>19</v>
      </c>
    </row>
    <row r="98" spans="1:9" s="37" customFormat="1" ht="15" customHeight="1" x14ac:dyDescent="0.25">
      <c r="A98" s="27" t="s">
        <v>146</v>
      </c>
      <c r="B98" s="16"/>
      <c r="C98" s="15"/>
      <c r="D98" s="39"/>
      <c r="E98" s="34">
        <f>SUM(E76:E97)</f>
        <v>6085595.2699999996</v>
      </c>
      <c r="F98" s="34">
        <f t="shared" ref="F98:G98" si="13">SUM(F76:F97)</f>
        <v>0</v>
      </c>
      <c r="G98" s="34">
        <f t="shared" si="13"/>
        <v>6042474.5199999996</v>
      </c>
      <c r="H98" s="34">
        <f>SUM(H76:H97)</f>
        <v>43120.75</v>
      </c>
      <c r="I98" s="18"/>
    </row>
    <row r="99" spans="1:9" s="37" customFormat="1" ht="60" customHeight="1" x14ac:dyDescent="0.25">
      <c r="A99" s="15" t="s">
        <v>147</v>
      </c>
      <c r="B99" s="38" t="s">
        <v>148</v>
      </c>
      <c r="C99" s="15" t="s">
        <v>149</v>
      </c>
      <c r="D99" s="41">
        <v>44439</v>
      </c>
      <c r="E99" s="29">
        <f>18687.6-5256.42</f>
        <v>13431.179999999998</v>
      </c>
      <c r="F99" s="18" t="s">
        <v>14</v>
      </c>
      <c r="G99" s="18">
        <v>13431.18</v>
      </c>
      <c r="H99" s="18">
        <f t="shared" ref="H99:H162" si="14">+E99-G99</f>
        <v>0</v>
      </c>
      <c r="I99" s="18" t="s">
        <v>19</v>
      </c>
    </row>
    <row r="100" spans="1:9" s="37" customFormat="1" ht="30" customHeight="1" x14ac:dyDescent="0.25">
      <c r="A100" s="15" t="s">
        <v>150</v>
      </c>
      <c r="B100" s="38" t="s">
        <v>151</v>
      </c>
      <c r="C100" s="15" t="s">
        <v>152</v>
      </c>
      <c r="D100" s="42">
        <v>44824</v>
      </c>
      <c r="E100" s="29">
        <v>24000</v>
      </c>
      <c r="F100" s="18" t="s">
        <v>14</v>
      </c>
      <c r="G100" s="18">
        <v>24000</v>
      </c>
      <c r="H100" s="18">
        <f t="shared" si="14"/>
        <v>0</v>
      </c>
      <c r="I100" s="18" t="s">
        <v>19</v>
      </c>
    </row>
    <row r="101" spans="1:9" s="37" customFormat="1" ht="30" customHeight="1" x14ac:dyDescent="0.25">
      <c r="A101" s="15" t="s">
        <v>153</v>
      </c>
      <c r="B101" s="38" t="s">
        <v>154</v>
      </c>
      <c r="C101" s="15" t="s">
        <v>155</v>
      </c>
      <c r="D101" s="42">
        <v>44837</v>
      </c>
      <c r="E101" s="29">
        <v>4086</v>
      </c>
      <c r="F101" s="18" t="s">
        <v>14</v>
      </c>
      <c r="G101" s="18">
        <v>4086</v>
      </c>
      <c r="H101" s="18">
        <f t="shared" si="14"/>
        <v>0</v>
      </c>
      <c r="I101" s="18" t="s">
        <v>19</v>
      </c>
    </row>
    <row r="102" spans="1:9" s="37" customFormat="1" ht="81.75" customHeight="1" x14ac:dyDescent="0.25">
      <c r="A102" s="15" t="s">
        <v>156</v>
      </c>
      <c r="B102" s="16" t="s">
        <v>157</v>
      </c>
      <c r="C102" s="15" t="s">
        <v>158</v>
      </c>
      <c r="D102" s="28">
        <v>44831</v>
      </c>
      <c r="E102" s="29">
        <v>3000</v>
      </c>
      <c r="F102" s="18" t="s">
        <v>14</v>
      </c>
      <c r="G102" s="26"/>
      <c r="H102" s="18">
        <f t="shared" si="14"/>
        <v>3000</v>
      </c>
      <c r="I102" s="18" t="s">
        <v>15</v>
      </c>
    </row>
    <row r="103" spans="1:9" s="37" customFormat="1" ht="30" customHeight="1" x14ac:dyDescent="0.25">
      <c r="A103" s="15" t="s">
        <v>153</v>
      </c>
      <c r="B103" s="38" t="s">
        <v>154</v>
      </c>
      <c r="C103" s="15" t="s">
        <v>159</v>
      </c>
      <c r="D103" s="42">
        <v>44866</v>
      </c>
      <c r="E103" s="29">
        <v>4307</v>
      </c>
      <c r="F103" s="18" t="s">
        <v>14</v>
      </c>
      <c r="G103" s="18">
        <v>4307</v>
      </c>
      <c r="H103" s="18">
        <f t="shared" si="14"/>
        <v>0</v>
      </c>
      <c r="I103" s="18" t="s">
        <v>19</v>
      </c>
    </row>
    <row r="104" spans="1:9" s="37" customFormat="1" ht="45" customHeight="1" x14ac:dyDescent="0.25">
      <c r="A104" s="43" t="s">
        <v>160</v>
      </c>
      <c r="B104" s="38" t="s">
        <v>161</v>
      </c>
      <c r="C104" s="15" t="s">
        <v>162</v>
      </c>
      <c r="D104" s="42">
        <v>44837</v>
      </c>
      <c r="E104" s="29">
        <v>4584</v>
      </c>
      <c r="F104" s="18" t="s">
        <v>14</v>
      </c>
      <c r="G104" s="18">
        <v>4584</v>
      </c>
      <c r="H104" s="18">
        <f t="shared" si="14"/>
        <v>0</v>
      </c>
      <c r="I104" s="18" t="s">
        <v>19</v>
      </c>
    </row>
    <row r="105" spans="1:9" s="37" customFormat="1" ht="45" customHeight="1" x14ac:dyDescent="0.25">
      <c r="A105" s="15" t="s">
        <v>160</v>
      </c>
      <c r="B105" s="38" t="s">
        <v>161</v>
      </c>
      <c r="C105" s="15" t="s">
        <v>163</v>
      </c>
      <c r="D105" s="42">
        <v>44837</v>
      </c>
      <c r="E105" s="29">
        <v>1528</v>
      </c>
      <c r="F105" s="18" t="s">
        <v>14</v>
      </c>
      <c r="G105" s="18">
        <v>1528</v>
      </c>
      <c r="H105" s="18">
        <f t="shared" si="14"/>
        <v>0</v>
      </c>
      <c r="I105" s="18" t="s">
        <v>19</v>
      </c>
    </row>
    <row r="106" spans="1:9" s="37" customFormat="1" ht="45" customHeight="1" x14ac:dyDescent="0.25">
      <c r="A106" s="43" t="s">
        <v>160</v>
      </c>
      <c r="B106" s="38" t="s">
        <v>161</v>
      </c>
      <c r="C106" s="15" t="s">
        <v>164</v>
      </c>
      <c r="D106" s="42">
        <v>44837</v>
      </c>
      <c r="E106" s="29">
        <v>4584</v>
      </c>
      <c r="F106" s="18" t="s">
        <v>14</v>
      </c>
      <c r="G106" s="18">
        <v>4584</v>
      </c>
      <c r="H106" s="18">
        <f t="shared" si="14"/>
        <v>0</v>
      </c>
      <c r="I106" s="18" t="s">
        <v>19</v>
      </c>
    </row>
    <row r="107" spans="1:9" s="37" customFormat="1" ht="45" customHeight="1" x14ac:dyDescent="0.25">
      <c r="A107" s="43" t="s">
        <v>160</v>
      </c>
      <c r="B107" s="38" t="s">
        <v>165</v>
      </c>
      <c r="C107" s="15">
        <v>106684</v>
      </c>
      <c r="D107" s="41">
        <v>44866</v>
      </c>
      <c r="E107" s="29">
        <v>4584</v>
      </c>
      <c r="F107" s="18" t="s">
        <v>14</v>
      </c>
      <c r="G107" s="18">
        <v>4584</v>
      </c>
      <c r="H107" s="18">
        <f t="shared" si="14"/>
        <v>0</v>
      </c>
      <c r="I107" s="18" t="s">
        <v>19</v>
      </c>
    </row>
    <row r="108" spans="1:9" s="37" customFormat="1" ht="45" customHeight="1" x14ac:dyDescent="0.25">
      <c r="A108" s="15" t="s">
        <v>160</v>
      </c>
      <c r="B108" s="38" t="s">
        <v>165</v>
      </c>
      <c r="C108" s="15">
        <v>106685</v>
      </c>
      <c r="D108" s="41">
        <v>44866</v>
      </c>
      <c r="E108" s="29">
        <v>1528</v>
      </c>
      <c r="F108" s="18" t="s">
        <v>14</v>
      </c>
      <c r="G108" s="18">
        <v>1528</v>
      </c>
      <c r="H108" s="18">
        <f t="shared" si="14"/>
        <v>0</v>
      </c>
      <c r="I108" s="18" t="s">
        <v>19</v>
      </c>
    </row>
    <row r="109" spans="1:9" s="37" customFormat="1" ht="45" customHeight="1" x14ac:dyDescent="0.25">
      <c r="A109" s="43" t="s">
        <v>160</v>
      </c>
      <c r="B109" s="38" t="s">
        <v>165</v>
      </c>
      <c r="C109" s="15">
        <v>106689</v>
      </c>
      <c r="D109" s="41">
        <v>44866</v>
      </c>
      <c r="E109" s="29">
        <v>4584</v>
      </c>
      <c r="F109" s="18" t="s">
        <v>14</v>
      </c>
      <c r="G109" s="18">
        <v>4584</v>
      </c>
      <c r="H109" s="18">
        <f t="shared" si="14"/>
        <v>0</v>
      </c>
      <c r="I109" s="18" t="s">
        <v>19</v>
      </c>
    </row>
    <row r="110" spans="1:9" s="37" customFormat="1" ht="75" customHeight="1" x14ac:dyDescent="0.25">
      <c r="A110" s="15" t="s">
        <v>166</v>
      </c>
      <c r="B110" s="44" t="s">
        <v>167</v>
      </c>
      <c r="C110" s="15" t="s">
        <v>168</v>
      </c>
      <c r="D110" s="17">
        <v>44866</v>
      </c>
      <c r="E110" s="29">
        <v>13794.35</v>
      </c>
      <c r="F110" s="18" t="s">
        <v>14</v>
      </c>
      <c r="G110" s="18">
        <v>13794.35</v>
      </c>
      <c r="H110" s="18">
        <f t="shared" si="14"/>
        <v>0</v>
      </c>
      <c r="I110" s="18" t="s">
        <v>19</v>
      </c>
    </row>
    <row r="111" spans="1:9" s="37" customFormat="1" ht="60" customHeight="1" x14ac:dyDescent="0.25">
      <c r="A111" s="15" t="s">
        <v>169</v>
      </c>
      <c r="B111" s="16" t="s">
        <v>170</v>
      </c>
      <c r="C111" s="15" t="s">
        <v>171</v>
      </c>
      <c r="D111" s="40">
        <v>44867</v>
      </c>
      <c r="E111" s="29">
        <v>23065.98</v>
      </c>
      <c r="F111" s="18" t="s">
        <v>14</v>
      </c>
      <c r="G111" s="18">
        <v>23065.98</v>
      </c>
      <c r="H111" s="18">
        <f t="shared" si="14"/>
        <v>0</v>
      </c>
      <c r="I111" s="18" t="s">
        <v>19</v>
      </c>
    </row>
    <row r="112" spans="1:9" s="37" customFormat="1" ht="30" customHeight="1" x14ac:dyDescent="0.25">
      <c r="A112" s="15" t="s">
        <v>169</v>
      </c>
      <c r="B112" s="16" t="s">
        <v>172</v>
      </c>
      <c r="C112" s="15" t="s">
        <v>171</v>
      </c>
      <c r="D112" s="40">
        <v>44867</v>
      </c>
      <c r="E112" s="29">
        <v>2130</v>
      </c>
      <c r="F112" s="18" t="s">
        <v>14</v>
      </c>
      <c r="G112" s="18">
        <v>2130</v>
      </c>
      <c r="H112" s="18">
        <f t="shared" si="14"/>
        <v>0</v>
      </c>
      <c r="I112" s="18" t="s">
        <v>19</v>
      </c>
    </row>
    <row r="113" spans="1:9" s="37" customFormat="1" ht="30" customHeight="1" x14ac:dyDescent="0.25">
      <c r="A113" s="15" t="s">
        <v>169</v>
      </c>
      <c r="B113" s="16" t="s">
        <v>173</v>
      </c>
      <c r="C113" s="15" t="s">
        <v>171</v>
      </c>
      <c r="D113" s="40">
        <v>44867</v>
      </c>
      <c r="E113" s="29">
        <v>2127</v>
      </c>
      <c r="F113" s="18" t="s">
        <v>14</v>
      </c>
      <c r="G113" s="18">
        <v>2127</v>
      </c>
      <c r="H113" s="18">
        <f t="shared" si="14"/>
        <v>0</v>
      </c>
      <c r="I113" s="18" t="s">
        <v>19</v>
      </c>
    </row>
    <row r="114" spans="1:9" s="37" customFormat="1" ht="45" customHeight="1" x14ac:dyDescent="0.25">
      <c r="A114" s="15" t="s">
        <v>169</v>
      </c>
      <c r="B114" s="16" t="s">
        <v>174</v>
      </c>
      <c r="C114" s="15" t="s">
        <v>171</v>
      </c>
      <c r="D114" s="40">
        <v>44867</v>
      </c>
      <c r="E114" s="29">
        <v>360</v>
      </c>
      <c r="F114" s="18" t="s">
        <v>14</v>
      </c>
      <c r="G114" s="18">
        <v>360</v>
      </c>
      <c r="H114" s="18">
        <f t="shared" si="14"/>
        <v>0</v>
      </c>
      <c r="I114" s="18" t="s">
        <v>19</v>
      </c>
    </row>
    <row r="115" spans="1:9" s="37" customFormat="1" ht="45" customHeight="1" x14ac:dyDescent="0.25">
      <c r="A115" s="15" t="s">
        <v>175</v>
      </c>
      <c r="B115" s="16" t="s">
        <v>176</v>
      </c>
      <c r="C115" s="15" t="s">
        <v>177</v>
      </c>
      <c r="D115" s="41">
        <v>44868</v>
      </c>
      <c r="E115" s="29">
        <v>88264</v>
      </c>
      <c r="F115" s="18" t="s">
        <v>14</v>
      </c>
      <c r="G115" s="18">
        <v>88264</v>
      </c>
      <c r="H115" s="18">
        <f t="shared" si="14"/>
        <v>0</v>
      </c>
      <c r="I115" s="18" t="s">
        <v>19</v>
      </c>
    </row>
    <row r="116" spans="1:9" s="37" customFormat="1" ht="45" customHeight="1" x14ac:dyDescent="0.25">
      <c r="A116" s="15" t="s">
        <v>84</v>
      </c>
      <c r="B116" s="16" t="s">
        <v>178</v>
      </c>
      <c r="C116" s="15" t="s">
        <v>179</v>
      </c>
      <c r="D116" s="41">
        <v>44868</v>
      </c>
      <c r="E116" s="29">
        <v>2275</v>
      </c>
      <c r="F116" s="18" t="s">
        <v>14</v>
      </c>
      <c r="G116" s="18">
        <v>2275</v>
      </c>
      <c r="H116" s="18">
        <f t="shared" si="14"/>
        <v>0</v>
      </c>
      <c r="I116" s="18" t="s">
        <v>19</v>
      </c>
    </row>
    <row r="117" spans="1:9" s="37" customFormat="1" ht="45" customHeight="1" x14ac:dyDescent="0.25">
      <c r="A117" s="15" t="s">
        <v>84</v>
      </c>
      <c r="B117" s="16" t="s">
        <v>180</v>
      </c>
      <c r="C117" s="15" t="s">
        <v>181</v>
      </c>
      <c r="D117" s="41">
        <v>44868</v>
      </c>
      <c r="E117" s="29">
        <v>1365</v>
      </c>
      <c r="F117" s="18" t="s">
        <v>14</v>
      </c>
      <c r="G117" s="18">
        <v>1365</v>
      </c>
      <c r="H117" s="18">
        <f t="shared" si="14"/>
        <v>0</v>
      </c>
      <c r="I117" s="18" t="s">
        <v>19</v>
      </c>
    </row>
    <row r="118" spans="1:9" s="37" customFormat="1" ht="45" customHeight="1" x14ac:dyDescent="0.25">
      <c r="A118" s="15" t="s">
        <v>182</v>
      </c>
      <c r="B118" s="16" t="s">
        <v>183</v>
      </c>
      <c r="C118" s="15">
        <v>135023</v>
      </c>
      <c r="D118" s="41">
        <v>44868</v>
      </c>
      <c r="E118" s="29">
        <v>3360</v>
      </c>
      <c r="F118" s="18" t="s">
        <v>14</v>
      </c>
      <c r="G118" s="18">
        <v>3360</v>
      </c>
      <c r="H118" s="18">
        <f t="shared" si="14"/>
        <v>0</v>
      </c>
      <c r="I118" s="18" t="s">
        <v>19</v>
      </c>
    </row>
    <row r="119" spans="1:9" s="37" customFormat="1" ht="60" customHeight="1" x14ac:dyDescent="0.25">
      <c r="A119" s="15" t="s">
        <v>184</v>
      </c>
      <c r="B119" s="16" t="s">
        <v>185</v>
      </c>
      <c r="C119" s="15">
        <v>8912</v>
      </c>
      <c r="D119" s="28">
        <v>44869</v>
      </c>
      <c r="E119" s="29">
        <v>8000</v>
      </c>
      <c r="F119" s="18" t="s">
        <v>14</v>
      </c>
      <c r="G119" s="18">
        <v>8000</v>
      </c>
      <c r="H119" s="18">
        <f t="shared" si="14"/>
        <v>0</v>
      </c>
      <c r="I119" s="18" t="s">
        <v>19</v>
      </c>
    </row>
    <row r="120" spans="1:9" s="37" customFormat="1" ht="45" customHeight="1" x14ac:dyDescent="0.25">
      <c r="A120" s="15" t="s">
        <v>84</v>
      </c>
      <c r="B120" s="16" t="s">
        <v>186</v>
      </c>
      <c r="C120" s="15" t="s">
        <v>187</v>
      </c>
      <c r="D120" s="41">
        <v>44874</v>
      </c>
      <c r="E120" s="29">
        <v>4290</v>
      </c>
      <c r="F120" s="18" t="s">
        <v>14</v>
      </c>
      <c r="G120" s="18">
        <v>4290</v>
      </c>
      <c r="H120" s="18">
        <f t="shared" si="14"/>
        <v>0</v>
      </c>
      <c r="I120" s="18" t="s">
        <v>19</v>
      </c>
    </row>
    <row r="121" spans="1:9" s="37" customFormat="1" ht="45" customHeight="1" x14ac:dyDescent="0.25">
      <c r="A121" s="15" t="s">
        <v>84</v>
      </c>
      <c r="B121" s="16" t="s">
        <v>188</v>
      </c>
      <c r="C121" s="15" t="s">
        <v>189</v>
      </c>
      <c r="D121" s="41">
        <v>44874</v>
      </c>
      <c r="E121" s="29">
        <v>4160</v>
      </c>
      <c r="F121" s="18" t="s">
        <v>14</v>
      </c>
      <c r="G121" s="18">
        <v>4160</v>
      </c>
      <c r="H121" s="18">
        <f t="shared" si="14"/>
        <v>0</v>
      </c>
      <c r="I121" s="18" t="s">
        <v>19</v>
      </c>
    </row>
    <row r="122" spans="1:9" s="37" customFormat="1" ht="45" customHeight="1" x14ac:dyDescent="0.25">
      <c r="A122" s="15" t="s">
        <v>84</v>
      </c>
      <c r="B122" s="16" t="s">
        <v>190</v>
      </c>
      <c r="C122" s="15" t="s">
        <v>191</v>
      </c>
      <c r="D122" s="41">
        <v>44874</v>
      </c>
      <c r="E122" s="29">
        <v>5005</v>
      </c>
      <c r="F122" s="18" t="s">
        <v>14</v>
      </c>
      <c r="G122" s="18">
        <v>5005</v>
      </c>
      <c r="H122" s="18">
        <f t="shared" si="14"/>
        <v>0</v>
      </c>
      <c r="I122" s="18" t="s">
        <v>19</v>
      </c>
    </row>
    <row r="123" spans="1:9" s="37" customFormat="1" ht="45" customHeight="1" x14ac:dyDescent="0.25">
      <c r="A123" s="15" t="s">
        <v>84</v>
      </c>
      <c r="B123" s="16" t="s">
        <v>192</v>
      </c>
      <c r="C123" s="15" t="s">
        <v>193</v>
      </c>
      <c r="D123" s="41">
        <v>44874</v>
      </c>
      <c r="E123" s="29">
        <v>3640</v>
      </c>
      <c r="F123" s="18" t="s">
        <v>14</v>
      </c>
      <c r="G123" s="18">
        <v>3640</v>
      </c>
      <c r="H123" s="18">
        <f t="shared" si="14"/>
        <v>0</v>
      </c>
      <c r="I123" s="18" t="s">
        <v>19</v>
      </c>
    </row>
    <row r="124" spans="1:9" s="37" customFormat="1" ht="45" customHeight="1" x14ac:dyDescent="0.25">
      <c r="A124" s="15" t="s">
        <v>84</v>
      </c>
      <c r="B124" s="16" t="s">
        <v>194</v>
      </c>
      <c r="C124" s="15" t="s">
        <v>195</v>
      </c>
      <c r="D124" s="41">
        <v>44874</v>
      </c>
      <c r="E124" s="29">
        <v>4875</v>
      </c>
      <c r="F124" s="18" t="s">
        <v>14</v>
      </c>
      <c r="G124" s="18">
        <v>4875</v>
      </c>
      <c r="H124" s="18">
        <f t="shared" si="14"/>
        <v>0</v>
      </c>
      <c r="I124" s="18" t="s">
        <v>19</v>
      </c>
    </row>
    <row r="125" spans="1:9" s="37" customFormat="1" ht="70.5" customHeight="1" x14ac:dyDescent="0.25">
      <c r="A125" s="15" t="s">
        <v>196</v>
      </c>
      <c r="B125" s="16" t="s">
        <v>197</v>
      </c>
      <c r="C125" s="15" t="s">
        <v>198</v>
      </c>
      <c r="D125" s="40">
        <v>44874</v>
      </c>
      <c r="E125" s="29">
        <v>5804.78</v>
      </c>
      <c r="F125" s="18" t="s">
        <v>14</v>
      </c>
      <c r="G125" s="18">
        <v>5804.78</v>
      </c>
      <c r="H125" s="18">
        <f t="shared" si="14"/>
        <v>0</v>
      </c>
      <c r="I125" s="18" t="s">
        <v>19</v>
      </c>
    </row>
    <row r="126" spans="1:9" s="37" customFormat="1" ht="60" customHeight="1" x14ac:dyDescent="0.25">
      <c r="A126" s="15" t="s">
        <v>199</v>
      </c>
      <c r="B126" s="16" t="s">
        <v>200</v>
      </c>
      <c r="C126" s="15">
        <v>8942</v>
      </c>
      <c r="D126" s="28">
        <v>44874</v>
      </c>
      <c r="E126" s="29">
        <v>3000</v>
      </c>
      <c r="F126" s="18" t="s">
        <v>14</v>
      </c>
      <c r="G126" s="18">
        <v>3000</v>
      </c>
      <c r="H126" s="18">
        <f t="shared" si="14"/>
        <v>0</v>
      </c>
      <c r="I126" s="18" t="s">
        <v>19</v>
      </c>
    </row>
    <row r="127" spans="1:9" s="37" customFormat="1" ht="45" customHeight="1" x14ac:dyDescent="0.25">
      <c r="A127" s="15" t="s">
        <v>201</v>
      </c>
      <c r="B127" s="16" t="s">
        <v>202</v>
      </c>
      <c r="C127" s="15">
        <v>8944</v>
      </c>
      <c r="D127" s="28">
        <v>44874</v>
      </c>
      <c r="E127" s="29">
        <v>4800</v>
      </c>
      <c r="F127" s="18" t="s">
        <v>14</v>
      </c>
      <c r="G127" s="18">
        <v>4800</v>
      </c>
      <c r="H127" s="18">
        <f t="shared" si="14"/>
        <v>0</v>
      </c>
      <c r="I127" s="18" t="s">
        <v>19</v>
      </c>
    </row>
    <row r="128" spans="1:9" s="37" customFormat="1" ht="45" customHeight="1" x14ac:dyDescent="0.25">
      <c r="A128" s="15" t="s">
        <v>84</v>
      </c>
      <c r="B128" s="16" t="s">
        <v>203</v>
      </c>
      <c r="C128" s="15" t="s">
        <v>204</v>
      </c>
      <c r="D128" s="41">
        <v>44876</v>
      </c>
      <c r="E128" s="29">
        <v>5720</v>
      </c>
      <c r="F128" s="18" t="s">
        <v>14</v>
      </c>
      <c r="G128" s="18">
        <v>5720</v>
      </c>
      <c r="H128" s="18">
        <f t="shared" si="14"/>
        <v>0</v>
      </c>
      <c r="I128" s="18" t="s">
        <v>19</v>
      </c>
    </row>
    <row r="129" spans="1:9" s="37" customFormat="1" ht="45" customHeight="1" x14ac:dyDescent="0.25">
      <c r="A129" s="15" t="s">
        <v>205</v>
      </c>
      <c r="B129" s="16" t="s">
        <v>206</v>
      </c>
      <c r="C129" s="15" t="s">
        <v>207</v>
      </c>
      <c r="D129" s="40">
        <v>44876</v>
      </c>
      <c r="E129" s="29">
        <v>160822.20000000001</v>
      </c>
      <c r="F129" s="18" t="s">
        <v>14</v>
      </c>
      <c r="G129" s="18">
        <v>160822.20000000001</v>
      </c>
      <c r="H129" s="18">
        <f t="shared" si="14"/>
        <v>0</v>
      </c>
      <c r="I129" s="18" t="s">
        <v>19</v>
      </c>
    </row>
    <row r="130" spans="1:9" s="37" customFormat="1" ht="90" customHeight="1" x14ac:dyDescent="0.25">
      <c r="A130" s="15" t="s">
        <v>71</v>
      </c>
      <c r="B130" s="16" t="s">
        <v>208</v>
      </c>
      <c r="C130" s="15" t="s">
        <v>209</v>
      </c>
      <c r="D130" s="40">
        <v>44876</v>
      </c>
      <c r="E130" s="29">
        <v>14506.7</v>
      </c>
      <c r="F130" s="18" t="s">
        <v>14</v>
      </c>
      <c r="G130" s="18">
        <v>14506.7</v>
      </c>
      <c r="H130" s="18">
        <f t="shared" si="14"/>
        <v>0</v>
      </c>
      <c r="I130" s="18" t="s">
        <v>19</v>
      </c>
    </row>
    <row r="131" spans="1:9" s="37" customFormat="1" ht="75" customHeight="1" x14ac:dyDescent="0.25">
      <c r="A131" s="15" t="s">
        <v>210</v>
      </c>
      <c r="B131" s="16" t="s">
        <v>211</v>
      </c>
      <c r="C131" s="15" t="s">
        <v>212</v>
      </c>
      <c r="D131" s="40">
        <v>44876</v>
      </c>
      <c r="E131" s="29">
        <v>2927.77</v>
      </c>
      <c r="F131" s="18" t="s">
        <v>14</v>
      </c>
      <c r="G131" s="18">
        <v>2927.77</v>
      </c>
      <c r="H131" s="18">
        <f t="shared" si="14"/>
        <v>0</v>
      </c>
      <c r="I131" s="18" t="s">
        <v>19</v>
      </c>
    </row>
    <row r="132" spans="1:9" s="37" customFormat="1" ht="75" customHeight="1" x14ac:dyDescent="0.25">
      <c r="A132" s="15" t="s">
        <v>210</v>
      </c>
      <c r="B132" s="16" t="s">
        <v>213</v>
      </c>
      <c r="C132" s="15" t="s">
        <v>214</v>
      </c>
      <c r="D132" s="40">
        <v>44876</v>
      </c>
      <c r="E132" s="29">
        <v>3160.88</v>
      </c>
      <c r="F132" s="18" t="s">
        <v>14</v>
      </c>
      <c r="G132" s="18">
        <v>3160.88</v>
      </c>
      <c r="H132" s="18">
        <f t="shared" si="14"/>
        <v>0</v>
      </c>
      <c r="I132" s="18" t="s">
        <v>19</v>
      </c>
    </row>
    <row r="133" spans="1:9" s="37" customFormat="1" ht="75" customHeight="1" x14ac:dyDescent="0.25">
      <c r="A133" s="15" t="s">
        <v>210</v>
      </c>
      <c r="B133" s="16" t="s">
        <v>215</v>
      </c>
      <c r="C133" s="15" t="s">
        <v>216</v>
      </c>
      <c r="D133" s="40">
        <v>44876</v>
      </c>
      <c r="E133" s="29">
        <v>3845.51</v>
      </c>
      <c r="F133" s="18" t="s">
        <v>14</v>
      </c>
      <c r="G133" s="18">
        <v>3845.51</v>
      </c>
      <c r="H133" s="18">
        <f t="shared" si="14"/>
        <v>0</v>
      </c>
      <c r="I133" s="18" t="s">
        <v>19</v>
      </c>
    </row>
    <row r="134" spans="1:9" s="37" customFormat="1" ht="60" customHeight="1" x14ac:dyDescent="0.25">
      <c r="A134" s="15" t="s">
        <v>217</v>
      </c>
      <c r="B134" s="16" t="s">
        <v>218</v>
      </c>
      <c r="C134" s="15" t="s">
        <v>219</v>
      </c>
      <c r="D134" s="40">
        <v>44879</v>
      </c>
      <c r="E134" s="29">
        <v>80705.98</v>
      </c>
      <c r="F134" s="18" t="s">
        <v>14</v>
      </c>
      <c r="G134" s="18">
        <v>80705.98</v>
      </c>
      <c r="H134" s="18">
        <f t="shared" si="14"/>
        <v>0</v>
      </c>
      <c r="I134" s="18" t="s">
        <v>19</v>
      </c>
    </row>
    <row r="135" spans="1:9" s="37" customFormat="1" ht="45" customHeight="1" x14ac:dyDescent="0.25">
      <c r="A135" s="15" t="s">
        <v>220</v>
      </c>
      <c r="B135" s="16" t="s">
        <v>221</v>
      </c>
      <c r="C135" s="15">
        <v>9026</v>
      </c>
      <c r="D135" s="28">
        <v>44880</v>
      </c>
      <c r="E135" s="29">
        <v>6800</v>
      </c>
      <c r="F135" s="18" t="s">
        <v>14</v>
      </c>
      <c r="G135" s="18">
        <v>6800</v>
      </c>
      <c r="H135" s="18">
        <f t="shared" si="14"/>
        <v>0</v>
      </c>
      <c r="I135" s="18" t="s">
        <v>19</v>
      </c>
    </row>
    <row r="136" spans="1:9" s="37" customFormat="1" ht="75" customHeight="1" x14ac:dyDescent="0.25">
      <c r="A136" s="15" t="s">
        <v>222</v>
      </c>
      <c r="B136" s="16" t="s">
        <v>223</v>
      </c>
      <c r="C136" s="15" t="s">
        <v>224</v>
      </c>
      <c r="D136" s="40">
        <v>44880</v>
      </c>
      <c r="E136" s="29">
        <v>88500</v>
      </c>
      <c r="F136" s="18" t="s">
        <v>14</v>
      </c>
      <c r="G136" s="18">
        <v>88500</v>
      </c>
      <c r="H136" s="18">
        <f t="shared" si="14"/>
        <v>0</v>
      </c>
      <c r="I136" s="18" t="s">
        <v>19</v>
      </c>
    </row>
    <row r="137" spans="1:9" s="37" customFormat="1" ht="45" customHeight="1" x14ac:dyDescent="0.25">
      <c r="A137" s="15" t="s">
        <v>222</v>
      </c>
      <c r="B137" s="16" t="s">
        <v>225</v>
      </c>
      <c r="C137" s="15" t="s">
        <v>226</v>
      </c>
      <c r="D137" s="28">
        <v>44880</v>
      </c>
      <c r="E137" s="29">
        <v>3540</v>
      </c>
      <c r="F137" s="18" t="s">
        <v>14</v>
      </c>
      <c r="G137" s="18">
        <v>3540</v>
      </c>
      <c r="H137" s="18">
        <f t="shared" si="14"/>
        <v>0</v>
      </c>
      <c r="I137" s="18" t="s">
        <v>19</v>
      </c>
    </row>
    <row r="138" spans="1:9" s="37" customFormat="1" ht="75" customHeight="1" x14ac:dyDescent="0.25">
      <c r="A138" s="15" t="s">
        <v>227</v>
      </c>
      <c r="B138" s="16" t="s">
        <v>228</v>
      </c>
      <c r="C138" s="15" t="s">
        <v>229</v>
      </c>
      <c r="D138" s="40">
        <v>44881</v>
      </c>
      <c r="E138" s="29">
        <v>640751.80000000005</v>
      </c>
      <c r="F138" s="18" t="s">
        <v>14</v>
      </c>
      <c r="G138" s="18">
        <v>640751.80000000005</v>
      </c>
      <c r="H138" s="18">
        <f t="shared" si="14"/>
        <v>0</v>
      </c>
      <c r="I138" s="18" t="s">
        <v>19</v>
      </c>
    </row>
    <row r="139" spans="1:9" s="37" customFormat="1" ht="34.5" customHeight="1" x14ac:dyDescent="0.25">
      <c r="A139" s="15" t="s">
        <v>230</v>
      </c>
      <c r="B139" s="16" t="s">
        <v>139</v>
      </c>
      <c r="C139" s="15" t="s">
        <v>231</v>
      </c>
      <c r="D139" s="40">
        <v>44881</v>
      </c>
      <c r="E139" s="29">
        <v>100000</v>
      </c>
      <c r="F139" s="18" t="s">
        <v>14</v>
      </c>
      <c r="G139" s="18">
        <v>100000</v>
      </c>
      <c r="H139" s="18">
        <f t="shared" si="14"/>
        <v>0</v>
      </c>
      <c r="I139" s="18" t="s">
        <v>19</v>
      </c>
    </row>
    <row r="140" spans="1:9" s="37" customFormat="1" ht="30" customHeight="1" x14ac:dyDescent="0.25">
      <c r="A140" s="15" t="s">
        <v>232</v>
      </c>
      <c r="B140" s="16" t="s">
        <v>233</v>
      </c>
      <c r="C140" s="15">
        <v>9046</v>
      </c>
      <c r="D140" s="28">
        <v>44881</v>
      </c>
      <c r="E140" s="29">
        <v>1500</v>
      </c>
      <c r="F140" s="18" t="s">
        <v>14</v>
      </c>
      <c r="G140" s="18">
        <v>1500</v>
      </c>
      <c r="H140" s="18">
        <f t="shared" si="14"/>
        <v>0</v>
      </c>
      <c r="I140" s="18" t="s">
        <v>19</v>
      </c>
    </row>
    <row r="141" spans="1:9" s="37" customFormat="1" ht="90" customHeight="1" x14ac:dyDescent="0.25">
      <c r="A141" s="15" t="s">
        <v>71</v>
      </c>
      <c r="B141" s="16" t="s">
        <v>234</v>
      </c>
      <c r="C141" s="15" t="s">
        <v>235</v>
      </c>
      <c r="D141" s="28">
        <v>44881</v>
      </c>
      <c r="E141" s="29">
        <v>12219.81</v>
      </c>
      <c r="F141" s="18" t="s">
        <v>14</v>
      </c>
      <c r="G141" s="18">
        <v>12219.81</v>
      </c>
      <c r="H141" s="18">
        <f t="shared" si="14"/>
        <v>0</v>
      </c>
      <c r="I141" s="18" t="s">
        <v>19</v>
      </c>
    </row>
    <row r="142" spans="1:9" s="45" customFormat="1" ht="60" customHeight="1" x14ac:dyDescent="0.25">
      <c r="A142" s="15" t="s">
        <v>210</v>
      </c>
      <c r="B142" s="16" t="s">
        <v>236</v>
      </c>
      <c r="C142" s="15" t="s">
        <v>237</v>
      </c>
      <c r="D142" s="40">
        <v>44881</v>
      </c>
      <c r="E142" s="29">
        <v>2890.64</v>
      </c>
      <c r="F142" s="18" t="s">
        <v>14</v>
      </c>
      <c r="G142" s="18">
        <v>2890.64</v>
      </c>
      <c r="H142" s="18">
        <f t="shared" si="14"/>
        <v>0</v>
      </c>
      <c r="I142" s="18" t="s">
        <v>19</v>
      </c>
    </row>
    <row r="143" spans="1:9" s="45" customFormat="1" ht="60" customHeight="1" x14ac:dyDescent="0.25">
      <c r="A143" s="15" t="s">
        <v>210</v>
      </c>
      <c r="B143" s="16" t="s">
        <v>238</v>
      </c>
      <c r="C143" s="15" t="s">
        <v>239</v>
      </c>
      <c r="D143" s="28">
        <v>44881</v>
      </c>
      <c r="E143" s="29">
        <v>2959.44</v>
      </c>
      <c r="F143" s="18" t="s">
        <v>14</v>
      </c>
      <c r="G143" s="18">
        <v>2959.44</v>
      </c>
      <c r="H143" s="18">
        <f t="shared" si="14"/>
        <v>0</v>
      </c>
      <c r="I143" s="18" t="s">
        <v>19</v>
      </c>
    </row>
    <row r="144" spans="1:9" s="45" customFormat="1" ht="60" customHeight="1" x14ac:dyDescent="0.25">
      <c r="A144" s="15" t="s">
        <v>210</v>
      </c>
      <c r="B144" s="16" t="s">
        <v>240</v>
      </c>
      <c r="C144" s="15" t="s">
        <v>241</v>
      </c>
      <c r="D144" s="28">
        <v>44881</v>
      </c>
      <c r="E144" s="29">
        <v>3501.81</v>
      </c>
      <c r="F144" s="18" t="s">
        <v>14</v>
      </c>
      <c r="G144" s="18">
        <v>3501.81</v>
      </c>
      <c r="H144" s="18">
        <f t="shared" si="14"/>
        <v>0</v>
      </c>
      <c r="I144" s="18" t="s">
        <v>19</v>
      </c>
    </row>
    <row r="145" spans="1:9" s="45" customFormat="1" ht="60" customHeight="1" x14ac:dyDescent="0.25">
      <c r="A145" s="15" t="s">
        <v>205</v>
      </c>
      <c r="B145" s="16" t="s">
        <v>242</v>
      </c>
      <c r="C145" s="15" t="s">
        <v>243</v>
      </c>
      <c r="D145" s="40">
        <v>44882</v>
      </c>
      <c r="E145" s="29">
        <v>154437.9</v>
      </c>
      <c r="F145" s="18" t="s">
        <v>14</v>
      </c>
      <c r="G145" s="18">
        <v>154437.9</v>
      </c>
      <c r="H145" s="18">
        <f t="shared" si="14"/>
        <v>0</v>
      </c>
      <c r="I145" s="18" t="s">
        <v>19</v>
      </c>
    </row>
    <row r="146" spans="1:9" s="45" customFormat="1" ht="45" customHeight="1" x14ac:dyDescent="0.25">
      <c r="A146" s="15" t="s">
        <v>84</v>
      </c>
      <c r="B146" s="16" t="s">
        <v>244</v>
      </c>
      <c r="C146" s="15" t="s">
        <v>245</v>
      </c>
      <c r="D146" s="28">
        <v>44882</v>
      </c>
      <c r="E146" s="29">
        <v>3705</v>
      </c>
      <c r="F146" s="18" t="s">
        <v>14</v>
      </c>
      <c r="G146" s="18">
        <v>3705</v>
      </c>
      <c r="H146" s="18">
        <f t="shared" si="14"/>
        <v>0</v>
      </c>
      <c r="I146" s="18" t="s">
        <v>19</v>
      </c>
    </row>
    <row r="147" spans="1:9" s="45" customFormat="1" ht="30" customHeight="1" x14ac:dyDescent="0.25">
      <c r="A147" s="15" t="s">
        <v>125</v>
      </c>
      <c r="B147" s="16" t="s">
        <v>126</v>
      </c>
      <c r="C147" s="15" t="s">
        <v>246</v>
      </c>
      <c r="D147" s="40">
        <v>44882</v>
      </c>
      <c r="E147" s="29">
        <v>8443</v>
      </c>
      <c r="F147" s="18" t="s">
        <v>14</v>
      </c>
      <c r="G147" s="18">
        <v>8443</v>
      </c>
      <c r="H147" s="18">
        <f t="shared" si="14"/>
        <v>0</v>
      </c>
      <c r="I147" s="18" t="s">
        <v>19</v>
      </c>
    </row>
    <row r="148" spans="1:9" s="45" customFormat="1" ht="60" customHeight="1" x14ac:dyDescent="0.25">
      <c r="A148" s="15" t="s">
        <v>247</v>
      </c>
      <c r="B148" s="16" t="s">
        <v>248</v>
      </c>
      <c r="C148" s="15">
        <v>45470</v>
      </c>
      <c r="D148" s="28">
        <v>44884</v>
      </c>
      <c r="E148" s="29">
        <v>17900.03</v>
      </c>
      <c r="F148" s="18" t="s">
        <v>14</v>
      </c>
      <c r="G148" s="18">
        <v>17900.03</v>
      </c>
      <c r="H148" s="18">
        <f t="shared" si="14"/>
        <v>0</v>
      </c>
      <c r="I148" s="18" t="s">
        <v>19</v>
      </c>
    </row>
    <row r="149" spans="1:9" s="45" customFormat="1" ht="44.25" customHeight="1" x14ac:dyDescent="0.25">
      <c r="A149" s="15" t="s">
        <v>249</v>
      </c>
      <c r="B149" s="16" t="s">
        <v>250</v>
      </c>
      <c r="C149" s="15" t="s">
        <v>251</v>
      </c>
      <c r="D149" s="28">
        <v>44886</v>
      </c>
      <c r="E149" s="29">
        <v>87438</v>
      </c>
      <c r="F149" s="18" t="s">
        <v>14</v>
      </c>
      <c r="G149" s="18">
        <v>87438</v>
      </c>
      <c r="H149" s="18">
        <f t="shared" si="14"/>
        <v>0</v>
      </c>
      <c r="I149" s="18" t="s">
        <v>19</v>
      </c>
    </row>
    <row r="150" spans="1:9" s="45" customFormat="1" ht="60" customHeight="1" x14ac:dyDescent="0.25">
      <c r="A150" s="15" t="s">
        <v>252</v>
      </c>
      <c r="B150" s="16" t="s">
        <v>253</v>
      </c>
      <c r="C150" s="15">
        <v>9092</v>
      </c>
      <c r="D150" s="28">
        <v>44887</v>
      </c>
      <c r="E150" s="29">
        <v>2100</v>
      </c>
      <c r="F150" s="18" t="s">
        <v>14</v>
      </c>
      <c r="G150" s="18">
        <v>2100</v>
      </c>
      <c r="H150" s="18">
        <f t="shared" si="14"/>
        <v>0</v>
      </c>
      <c r="I150" s="18" t="s">
        <v>19</v>
      </c>
    </row>
    <row r="151" spans="1:9" s="45" customFormat="1" ht="60" customHeight="1" x14ac:dyDescent="0.25">
      <c r="A151" s="15" t="s">
        <v>254</v>
      </c>
      <c r="B151" s="16" t="s">
        <v>255</v>
      </c>
      <c r="C151" s="15">
        <v>1689</v>
      </c>
      <c r="D151" s="28">
        <v>44887</v>
      </c>
      <c r="E151" s="29">
        <v>33925</v>
      </c>
      <c r="F151" s="18" t="s">
        <v>14</v>
      </c>
      <c r="G151" s="18">
        <v>33925</v>
      </c>
      <c r="H151" s="18">
        <f t="shared" si="14"/>
        <v>0</v>
      </c>
      <c r="I151" s="18" t="s">
        <v>19</v>
      </c>
    </row>
    <row r="152" spans="1:9" s="45" customFormat="1" ht="30" customHeight="1" x14ac:dyDescent="0.25">
      <c r="A152" s="15" t="s">
        <v>256</v>
      </c>
      <c r="B152" s="16" t="s">
        <v>257</v>
      </c>
      <c r="C152" s="15" t="s">
        <v>258</v>
      </c>
      <c r="D152" s="28">
        <v>44887</v>
      </c>
      <c r="E152" s="29">
        <v>72681.13</v>
      </c>
      <c r="F152" s="18" t="s">
        <v>14</v>
      </c>
      <c r="G152" s="18">
        <v>72681.13</v>
      </c>
      <c r="H152" s="18">
        <f t="shared" si="14"/>
        <v>0</v>
      </c>
      <c r="I152" s="18" t="s">
        <v>19</v>
      </c>
    </row>
    <row r="153" spans="1:9" s="45" customFormat="1" ht="30" customHeight="1" x14ac:dyDescent="0.25">
      <c r="A153" s="15" t="s">
        <v>259</v>
      </c>
      <c r="B153" s="16" t="s">
        <v>257</v>
      </c>
      <c r="C153" s="15" t="s">
        <v>260</v>
      </c>
      <c r="D153" s="28">
        <v>44887</v>
      </c>
      <c r="E153" s="29">
        <v>8306.41</v>
      </c>
      <c r="F153" s="18" t="s">
        <v>14</v>
      </c>
      <c r="G153" s="18">
        <v>8306.41</v>
      </c>
      <c r="H153" s="18">
        <f t="shared" si="14"/>
        <v>0</v>
      </c>
      <c r="I153" s="18" t="s">
        <v>19</v>
      </c>
    </row>
    <row r="154" spans="1:9" s="45" customFormat="1" ht="45" customHeight="1" x14ac:dyDescent="0.25">
      <c r="A154" s="15" t="s">
        <v>261</v>
      </c>
      <c r="B154" s="16" t="s">
        <v>262</v>
      </c>
      <c r="C154" s="15">
        <v>9106</v>
      </c>
      <c r="D154" s="28">
        <v>44888</v>
      </c>
      <c r="E154" s="29">
        <v>1500</v>
      </c>
      <c r="F154" s="18" t="s">
        <v>14</v>
      </c>
      <c r="G154" s="26"/>
      <c r="H154" s="18">
        <f t="shared" si="14"/>
        <v>1500</v>
      </c>
      <c r="I154" s="18" t="s">
        <v>15</v>
      </c>
    </row>
    <row r="155" spans="1:9" s="45" customFormat="1" ht="75" customHeight="1" x14ac:dyDescent="0.25">
      <c r="A155" s="15" t="s">
        <v>1697</v>
      </c>
      <c r="B155" s="16" t="s">
        <v>263</v>
      </c>
      <c r="C155" s="15">
        <v>5</v>
      </c>
      <c r="D155" s="28">
        <v>44888</v>
      </c>
      <c r="E155" s="29">
        <v>184850.13</v>
      </c>
      <c r="F155" s="18" t="s">
        <v>14</v>
      </c>
      <c r="G155" s="18">
        <v>184850.13</v>
      </c>
      <c r="H155" s="18">
        <f t="shared" si="14"/>
        <v>0</v>
      </c>
      <c r="I155" s="18" t="s">
        <v>19</v>
      </c>
    </row>
    <row r="156" spans="1:9" s="45" customFormat="1" ht="75" customHeight="1" x14ac:dyDescent="0.25">
      <c r="A156" s="15" t="s">
        <v>1697</v>
      </c>
      <c r="B156" s="16" t="s">
        <v>264</v>
      </c>
      <c r="C156" s="15">
        <v>6</v>
      </c>
      <c r="D156" s="28">
        <v>44889</v>
      </c>
      <c r="E156" s="29">
        <v>184850.13</v>
      </c>
      <c r="F156" s="18" t="s">
        <v>14</v>
      </c>
      <c r="G156" s="18">
        <v>184850.13</v>
      </c>
      <c r="H156" s="18">
        <f t="shared" si="14"/>
        <v>0</v>
      </c>
      <c r="I156" s="18" t="s">
        <v>19</v>
      </c>
    </row>
    <row r="157" spans="1:9" s="45" customFormat="1" ht="60" customHeight="1" x14ac:dyDescent="0.25">
      <c r="A157" s="15" t="s">
        <v>265</v>
      </c>
      <c r="B157" s="16" t="s">
        <v>266</v>
      </c>
      <c r="C157" s="15">
        <v>9116</v>
      </c>
      <c r="D157" s="28">
        <v>44889</v>
      </c>
      <c r="E157" s="29">
        <v>1050</v>
      </c>
      <c r="F157" s="18" t="s">
        <v>14</v>
      </c>
      <c r="G157" s="18">
        <v>1050</v>
      </c>
      <c r="H157" s="18">
        <f t="shared" si="14"/>
        <v>0</v>
      </c>
      <c r="I157" s="18" t="s">
        <v>19</v>
      </c>
    </row>
    <row r="158" spans="1:9" s="45" customFormat="1" ht="60" customHeight="1" x14ac:dyDescent="0.25">
      <c r="A158" s="15" t="s">
        <v>267</v>
      </c>
      <c r="B158" s="16" t="s">
        <v>268</v>
      </c>
      <c r="C158" s="15">
        <v>9118</v>
      </c>
      <c r="D158" s="28">
        <v>44889</v>
      </c>
      <c r="E158" s="29">
        <v>2400</v>
      </c>
      <c r="F158" s="18" t="s">
        <v>14</v>
      </c>
      <c r="G158" s="18">
        <v>2400</v>
      </c>
      <c r="H158" s="18">
        <f t="shared" si="14"/>
        <v>0</v>
      </c>
      <c r="I158" s="18" t="s">
        <v>19</v>
      </c>
    </row>
    <row r="159" spans="1:9" s="45" customFormat="1" ht="45" customHeight="1" x14ac:dyDescent="0.25">
      <c r="A159" s="15" t="s">
        <v>269</v>
      </c>
      <c r="B159" s="16" t="s">
        <v>270</v>
      </c>
      <c r="C159" s="15">
        <v>9123</v>
      </c>
      <c r="D159" s="28">
        <v>44889</v>
      </c>
      <c r="E159" s="29">
        <v>1500</v>
      </c>
      <c r="F159" s="18" t="s">
        <v>14</v>
      </c>
      <c r="G159" s="18">
        <v>1500</v>
      </c>
      <c r="H159" s="18">
        <f t="shared" si="14"/>
        <v>0</v>
      </c>
      <c r="I159" s="18" t="s">
        <v>19</v>
      </c>
    </row>
    <row r="160" spans="1:9" s="45" customFormat="1" ht="60" customHeight="1" x14ac:dyDescent="0.25">
      <c r="A160" s="15" t="s">
        <v>271</v>
      </c>
      <c r="B160" s="16" t="s">
        <v>272</v>
      </c>
      <c r="C160" s="15">
        <v>9137</v>
      </c>
      <c r="D160" s="28">
        <v>44890</v>
      </c>
      <c r="E160" s="29">
        <v>2400</v>
      </c>
      <c r="F160" s="18" t="s">
        <v>14</v>
      </c>
      <c r="G160" s="18">
        <v>2400</v>
      </c>
      <c r="H160" s="18">
        <f t="shared" si="14"/>
        <v>0</v>
      </c>
      <c r="I160" s="18" t="s">
        <v>19</v>
      </c>
    </row>
    <row r="161" spans="1:9" s="45" customFormat="1" ht="45" customHeight="1" x14ac:dyDescent="0.25">
      <c r="A161" s="15" t="s">
        <v>273</v>
      </c>
      <c r="B161" s="16" t="s">
        <v>274</v>
      </c>
      <c r="C161" s="15">
        <v>9139</v>
      </c>
      <c r="D161" s="28">
        <v>44890</v>
      </c>
      <c r="E161" s="29">
        <v>3000</v>
      </c>
      <c r="F161" s="18" t="s">
        <v>14</v>
      </c>
      <c r="G161" s="26"/>
      <c r="H161" s="18">
        <f t="shared" si="14"/>
        <v>3000</v>
      </c>
      <c r="I161" s="18" t="s">
        <v>15</v>
      </c>
    </row>
    <row r="162" spans="1:9" s="45" customFormat="1" ht="45" customHeight="1" x14ac:dyDescent="0.25">
      <c r="A162" s="15" t="s">
        <v>275</v>
      </c>
      <c r="B162" s="16" t="s">
        <v>276</v>
      </c>
      <c r="C162" s="15">
        <v>9142</v>
      </c>
      <c r="D162" s="28">
        <v>44890</v>
      </c>
      <c r="E162" s="29">
        <v>4000</v>
      </c>
      <c r="F162" s="18" t="s">
        <v>14</v>
      </c>
      <c r="G162" s="18">
        <v>4000</v>
      </c>
      <c r="H162" s="18">
        <f t="shared" si="14"/>
        <v>0</v>
      </c>
      <c r="I162" s="18" t="s">
        <v>19</v>
      </c>
    </row>
    <row r="163" spans="1:9" s="45" customFormat="1" ht="45" customHeight="1" x14ac:dyDescent="0.25">
      <c r="A163" s="15" t="s">
        <v>277</v>
      </c>
      <c r="B163" s="16" t="s">
        <v>278</v>
      </c>
      <c r="C163" s="15">
        <v>9150</v>
      </c>
      <c r="D163" s="28">
        <v>44890</v>
      </c>
      <c r="E163" s="29">
        <v>4400</v>
      </c>
      <c r="F163" s="18" t="s">
        <v>14</v>
      </c>
      <c r="G163" s="18">
        <v>4400</v>
      </c>
      <c r="H163" s="18">
        <f t="shared" ref="H163:H177" si="15">+E163-G163</f>
        <v>0</v>
      </c>
      <c r="I163" s="18" t="s">
        <v>19</v>
      </c>
    </row>
    <row r="164" spans="1:9" s="45" customFormat="1" ht="45" customHeight="1" x14ac:dyDescent="0.25">
      <c r="A164" s="15" t="s">
        <v>279</v>
      </c>
      <c r="B164" s="16" t="s">
        <v>280</v>
      </c>
      <c r="C164" s="15">
        <v>9154</v>
      </c>
      <c r="D164" s="28">
        <v>44890</v>
      </c>
      <c r="E164" s="29">
        <v>14400</v>
      </c>
      <c r="F164" s="18" t="s">
        <v>14</v>
      </c>
      <c r="G164" s="18">
        <v>14400</v>
      </c>
      <c r="H164" s="18">
        <f t="shared" si="15"/>
        <v>0</v>
      </c>
      <c r="I164" s="18" t="s">
        <v>19</v>
      </c>
    </row>
    <row r="165" spans="1:9" s="45" customFormat="1" ht="45" customHeight="1" x14ac:dyDescent="0.25">
      <c r="A165" s="15" t="s">
        <v>281</v>
      </c>
      <c r="B165" s="16" t="s">
        <v>282</v>
      </c>
      <c r="C165" s="15">
        <v>9156</v>
      </c>
      <c r="D165" s="28">
        <v>44890</v>
      </c>
      <c r="E165" s="29">
        <v>4800</v>
      </c>
      <c r="F165" s="18" t="s">
        <v>14</v>
      </c>
      <c r="G165" s="18">
        <v>4800</v>
      </c>
      <c r="H165" s="18">
        <f t="shared" si="15"/>
        <v>0</v>
      </c>
      <c r="I165" s="18" t="s">
        <v>19</v>
      </c>
    </row>
    <row r="166" spans="1:9" s="45" customFormat="1" ht="42.6" customHeight="1" x14ac:dyDescent="0.25">
      <c r="A166" s="15" t="s">
        <v>283</v>
      </c>
      <c r="B166" s="16" t="s">
        <v>284</v>
      </c>
      <c r="C166" s="15">
        <v>188647</v>
      </c>
      <c r="D166" s="28">
        <v>44893</v>
      </c>
      <c r="E166" s="29">
        <v>61093.59</v>
      </c>
      <c r="F166" s="18" t="s">
        <v>14</v>
      </c>
      <c r="G166" s="18">
        <v>61093.59</v>
      </c>
      <c r="H166" s="18">
        <f t="shared" si="15"/>
        <v>0</v>
      </c>
      <c r="I166" s="18" t="s">
        <v>19</v>
      </c>
    </row>
    <row r="167" spans="1:9" s="45" customFormat="1" ht="45" customHeight="1" x14ac:dyDescent="0.25">
      <c r="A167" s="15" t="s">
        <v>283</v>
      </c>
      <c r="B167" s="16" t="s">
        <v>284</v>
      </c>
      <c r="C167" s="15">
        <v>188648</v>
      </c>
      <c r="D167" s="28">
        <v>44893</v>
      </c>
      <c r="E167" s="29">
        <v>1832.29</v>
      </c>
      <c r="F167" s="18" t="s">
        <v>14</v>
      </c>
      <c r="G167" s="18">
        <v>1832.29</v>
      </c>
      <c r="H167" s="18">
        <f t="shared" si="15"/>
        <v>0</v>
      </c>
      <c r="I167" s="18" t="s">
        <v>19</v>
      </c>
    </row>
    <row r="168" spans="1:9" s="45" customFormat="1" ht="45" customHeight="1" x14ac:dyDescent="0.25">
      <c r="A168" s="15" t="s">
        <v>283</v>
      </c>
      <c r="B168" s="16" t="s">
        <v>284</v>
      </c>
      <c r="C168" s="15">
        <v>188649</v>
      </c>
      <c r="D168" s="28">
        <v>44893</v>
      </c>
      <c r="E168" s="29">
        <v>1293.5</v>
      </c>
      <c r="F168" s="18" t="s">
        <v>14</v>
      </c>
      <c r="G168" s="18">
        <v>1293.5</v>
      </c>
      <c r="H168" s="18">
        <f t="shared" si="15"/>
        <v>0</v>
      </c>
      <c r="I168" s="18" t="s">
        <v>19</v>
      </c>
    </row>
    <row r="169" spans="1:9" s="45" customFormat="1" ht="60" customHeight="1" x14ac:dyDescent="0.25">
      <c r="A169" s="15" t="s">
        <v>283</v>
      </c>
      <c r="B169" s="16" t="s">
        <v>285</v>
      </c>
      <c r="C169" s="15" t="s">
        <v>286</v>
      </c>
      <c r="D169" s="28">
        <v>44893</v>
      </c>
      <c r="E169" s="29">
        <v>108099.03</v>
      </c>
      <c r="F169" s="18" t="s">
        <v>14</v>
      </c>
      <c r="G169" s="18">
        <v>108099.03</v>
      </c>
      <c r="H169" s="18">
        <f t="shared" si="15"/>
        <v>0</v>
      </c>
      <c r="I169" s="18" t="s">
        <v>19</v>
      </c>
    </row>
    <row r="170" spans="1:9" s="45" customFormat="1" ht="75" customHeight="1" x14ac:dyDescent="0.25">
      <c r="A170" s="15" t="s">
        <v>283</v>
      </c>
      <c r="B170" s="16" t="s">
        <v>287</v>
      </c>
      <c r="C170" s="15">
        <v>188650</v>
      </c>
      <c r="D170" s="28">
        <v>44893</v>
      </c>
      <c r="E170" s="29">
        <v>11992.05</v>
      </c>
      <c r="F170" s="18" t="s">
        <v>14</v>
      </c>
      <c r="G170" s="18">
        <v>11992.05</v>
      </c>
      <c r="H170" s="18">
        <f t="shared" si="15"/>
        <v>0</v>
      </c>
      <c r="I170" s="18" t="s">
        <v>19</v>
      </c>
    </row>
    <row r="171" spans="1:9" s="45" customFormat="1" ht="15" customHeight="1" x14ac:dyDescent="0.25">
      <c r="A171" s="15" t="s">
        <v>67</v>
      </c>
      <c r="B171" s="16" t="s">
        <v>68</v>
      </c>
      <c r="C171" s="15" t="s">
        <v>69</v>
      </c>
      <c r="D171" s="28">
        <v>44895</v>
      </c>
      <c r="E171" s="29">
        <v>2515.5</v>
      </c>
      <c r="F171" s="18" t="s">
        <v>14</v>
      </c>
      <c r="G171" s="18">
        <v>2515.5</v>
      </c>
      <c r="H171" s="18">
        <f t="shared" si="15"/>
        <v>0</v>
      </c>
      <c r="I171" s="18" t="s">
        <v>19</v>
      </c>
    </row>
    <row r="172" spans="1:9" s="45" customFormat="1" ht="60" customHeight="1" x14ac:dyDescent="0.25">
      <c r="A172" s="15" t="s">
        <v>288</v>
      </c>
      <c r="B172" s="16" t="s">
        <v>289</v>
      </c>
      <c r="C172" s="15">
        <v>9215</v>
      </c>
      <c r="D172" s="28">
        <v>44895</v>
      </c>
      <c r="E172" s="29">
        <v>8280</v>
      </c>
      <c r="F172" s="18" t="s">
        <v>14</v>
      </c>
      <c r="G172" s="18">
        <v>8280</v>
      </c>
      <c r="H172" s="18">
        <f t="shared" si="15"/>
        <v>0</v>
      </c>
      <c r="I172" s="18" t="s">
        <v>19</v>
      </c>
    </row>
    <row r="173" spans="1:9" s="45" customFormat="1" ht="19.5" customHeight="1" x14ac:dyDescent="0.25">
      <c r="A173" s="15" t="s">
        <v>290</v>
      </c>
      <c r="B173" s="16" t="s">
        <v>291</v>
      </c>
      <c r="C173" s="15">
        <v>9221</v>
      </c>
      <c r="D173" s="28">
        <v>44895</v>
      </c>
      <c r="E173" s="29">
        <v>3000</v>
      </c>
      <c r="F173" s="18" t="s">
        <v>14</v>
      </c>
      <c r="G173" s="18">
        <v>3000</v>
      </c>
      <c r="H173" s="18">
        <f t="shared" si="15"/>
        <v>0</v>
      </c>
      <c r="I173" s="18" t="s">
        <v>19</v>
      </c>
    </row>
    <row r="174" spans="1:9" s="45" customFormat="1" ht="60" customHeight="1" x14ac:dyDescent="0.25">
      <c r="A174" s="15" t="s">
        <v>292</v>
      </c>
      <c r="B174" s="16" t="s">
        <v>293</v>
      </c>
      <c r="C174" s="15">
        <v>1529</v>
      </c>
      <c r="D174" s="28">
        <v>44895</v>
      </c>
      <c r="E174" s="29">
        <v>16208.99</v>
      </c>
      <c r="F174" s="18" t="s">
        <v>14</v>
      </c>
      <c r="G174" s="18">
        <v>16208.99</v>
      </c>
      <c r="H174" s="18">
        <f t="shared" si="15"/>
        <v>0</v>
      </c>
      <c r="I174" s="18" t="s">
        <v>19</v>
      </c>
    </row>
    <row r="175" spans="1:9" s="45" customFormat="1" ht="60" customHeight="1" x14ac:dyDescent="0.25">
      <c r="A175" s="15" t="s">
        <v>294</v>
      </c>
      <c r="B175" s="16" t="s">
        <v>295</v>
      </c>
      <c r="C175" s="15" t="s">
        <v>296</v>
      </c>
      <c r="D175" s="28">
        <v>44895</v>
      </c>
      <c r="E175" s="29">
        <v>7788</v>
      </c>
      <c r="F175" s="18" t="s">
        <v>14</v>
      </c>
      <c r="G175" s="18">
        <v>7788</v>
      </c>
      <c r="H175" s="18">
        <f t="shared" si="15"/>
        <v>0</v>
      </c>
      <c r="I175" s="18" t="s">
        <v>19</v>
      </c>
    </row>
    <row r="176" spans="1:9" s="45" customFormat="1" ht="50.25" customHeight="1" x14ac:dyDescent="0.25">
      <c r="A176" s="15" t="s">
        <v>16</v>
      </c>
      <c r="B176" s="16" t="s">
        <v>297</v>
      </c>
      <c r="C176" s="15">
        <v>338938</v>
      </c>
      <c r="D176" s="28">
        <v>44895</v>
      </c>
      <c r="E176" s="29">
        <v>645624.89</v>
      </c>
      <c r="F176" s="18" t="s">
        <v>14</v>
      </c>
      <c r="G176" s="18">
        <v>645624.89</v>
      </c>
      <c r="H176" s="18">
        <f t="shared" si="15"/>
        <v>0</v>
      </c>
      <c r="I176" s="18" t="s">
        <v>19</v>
      </c>
    </row>
    <row r="177" spans="1:9" s="45" customFormat="1" ht="50.25" customHeight="1" x14ac:dyDescent="0.25">
      <c r="A177" s="15" t="s">
        <v>16</v>
      </c>
      <c r="B177" s="16" t="s">
        <v>297</v>
      </c>
      <c r="C177" s="15">
        <v>338939</v>
      </c>
      <c r="D177" s="28">
        <v>44895</v>
      </c>
      <c r="E177" s="29">
        <v>14196.69</v>
      </c>
      <c r="F177" s="18" t="s">
        <v>14</v>
      </c>
      <c r="G177" s="18">
        <v>14196.69</v>
      </c>
      <c r="H177" s="18">
        <f t="shared" si="15"/>
        <v>0</v>
      </c>
      <c r="I177" s="18" t="s">
        <v>19</v>
      </c>
    </row>
    <row r="178" spans="1:9" s="45" customFormat="1" ht="15" customHeight="1" x14ac:dyDescent="0.25">
      <c r="A178" s="27" t="s">
        <v>298</v>
      </c>
      <c r="B178" s="16"/>
      <c r="C178" s="15"/>
      <c r="D178" s="39"/>
      <c r="E178" s="34">
        <f>SUM(E99:E177)</f>
        <v>3064896.09</v>
      </c>
      <c r="F178" s="34">
        <f t="shared" ref="F178:G178" si="16">SUM(F99:F177)</f>
        <v>0</v>
      </c>
      <c r="G178" s="34">
        <f t="shared" si="16"/>
        <v>3057396.09</v>
      </c>
      <c r="H178" s="34">
        <f>SUM(H99:H177)</f>
        <v>7500</v>
      </c>
      <c r="I178" s="18"/>
    </row>
    <row r="179" spans="1:9" s="45" customFormat="1" ht="45" customHeight="1" x14ac:dyDescent="0.25">
      <c r="A179" s="15" t="s">
        <v>299</v>
      </c>
      <c r="B179" s="16" t="s">
        <v>300</v>
      </c>
      <c r="C179" s="15" t="s">
        <v>301</v>
      </c>
      <c r="D179" s="28">
        <v>44676</v>
      </c>
      <c r="E179" s="29">
        <v>550</v>
      </c>
      <c r="F179" s="29" t="s">
        <v>14</v>
      </c>
      <c r="G179" s="18">
        <v>550</v>
      </c>
      <c r="H179" s="18">
        <f t="shared" ref="H179:H242" si="17">+E179-G179</f>
        <v>0</v>
      </c>
      <c r="I179" s="18" t="s">
        <v>19</v>
      </c>
    </row>
    <row r="180" spans="1:9" s="45" customFormat="1" ht="15" customHeight="1" x14ac:dyDescent="0.25">
      <c r="A180" s="15" t="s">
        <v>302</v>
      </c>
      <c r="B180" s="16" t="s">
        <v>303</v>
      </c>
      <c r="C180" s="15">
        <v>8320</v>
      </c>
      <c r="D180" s="28">
        <v>44771</v>
      </c>
      <c r="E180" s="29">
        <v>3000</v>
      </c>
      <c r="F180" s="18" t="s">
        <v>14</v>
      </c>
      <c r="G180" s="18">
        <v>3000</v>
      </c>
      <c r="H180" s="18">
        <f t="shared" si="17"/>
        <v>0</v>
      </c>
      <c r="I180" s="18" t="s">
        <v>19</v>
      </c>
    </row>
    <row r="181" spans="1:9" s="45" customFormat="1" ht="75" customHeight="1" x14ac:dyDescent="0.25">
      <c r="A181" s="15" t="s">
        <v>71</v>
      </c>
      <c r="B181" s="16" t="s">
        <v>304</v>
      </c>
      <c r="C181" s="15" t="s">
        <v>305</v>
      </c>
      <c r="D181" s="28">
        <v>44806</v>
      </c>
      <c r="E181" s="29">
        <v>3173.51</v>
      </c>
      <c r="F181" s="18" t="s">
        <v>14</v>
      </c>
      <c r="G181" s="18"/>
      <c r="H181" s="18">
        <f t="shared" si="17"/>
        <v>3173.51</v>
      </c>
      <c r="I181" s="18" t="s">
        <v>15</v>
      </c>
    </row>
    <row r="182" spans="1:9" s="45" customFormat="1" ht="105" customHeight="1" x14ac:dyDescent="0.25">
      <c r="A182" s="15" t="s">
        <v>306</v>
      </c>
      <c r="B182" s="16" t="s">
        <v>307</v>
      </c>
      <c r="C182" s="15" t="s">
        <v>308</v>
      </c>
      <c r="D182" s="28">
        <v>44883</v>
      </c>
      <c r="E182" s="29">
        <v>44064.06</v>
      </c>
      <c r="F182" s="18" t="s">
        <v>14</v>
      </c>
      <c r="G182" s="18">
        <v>44064.06</v>
      </c>
      <c r="H182" s="18">
        <f t="shared" si="17"/>
        <v>0</v>
      </c>
      <c r="I182" s="18" t="s">
        <v>19</v>
      </c>
    </row>
    <row r="183" spans="1:9" s="45" customFormat="1" ht="60" customHeight="1" x14ac:dyDescent="0.25">
      <c r="A183" s="15" t="s">
        <v>309</v>
      </c>
      <c r="B183" s="16" t="s">
        <v>310</v>
      </c>
      <c r="C183" s="15" t="s">
        <v>311</v>
      </c>
      <c r="D183" s="28">
        <v>44883</v>
      </c>
      <c r="E183" s="29">
        <v>112194.4</v>
      </c>
      <c r="F183" s="18" t="s">
        <v>14</v>
      </c>
      <c r="G183" s="18">
        <v>112194.4</v>
      </c>
      <c r="H183" s="18">
        <f t="shared" si="17"/>
        <v>0</v>
      </c>
      <c r="I183" s="18" t="s">
        <v>19</v>
      </c>
    </row>
    <row r="184" spans="1:9" s="45" customFormat="1" ht="68.25" customHeight="1" x14ac:dyDescent="0.25">
      <c r="A184" s="15" t="s">
        <v>134</v>
      </c>
      <c r="B184" s="16" t="s">
        <v>312</v>
      </c>
      <c r="C184" s="15" t="s">
        <v>313</v>
      </c>
      <c r="D184" s="28">
        <v>44886</v>
      </c>
      <c r="E184" s="29">
        <v>35000</v>
      </c>
      <c r="F184" s="18" t="s">
        <v>14</v>
      </c>
      <c r="G184" s="18">
        <v>35000</v>
      </c>
      <c r="H184" s="18">
        <f t="shared" si="17"/>
        <v>0</v>
      </c>
      <c r="I184" s="18" t="s">
        <v>19</v>
      </c>
    </row>
    <row r="185" spans="1:9" s="45" customFormat="1" ht="45" customHeight="1" x14ac:dyDescent="0.25">
      <c r="A185" s="15" t="s">
        <v>84</v>
      </c>
      <c r="B185" s="16" t="s">
        <v>314</v>
      </c>
      <c r="C185" s="15" t="s">
        <v>315</v>
      </c>
      <c r="D185" s="28">
        <v>44893</v>
      </c>
      <c r="E185" s="29">
        <v>4485</v>
      </c>
      <c r="F185" s="18" t="s">
        <v>14</v>
      </c>
      <c r="G185" s="18">
        <v>4485</v>
      </c>
      <c r="H185" s="18">
        <f t="shared" si="17"/>
        <v>0</v>
      </c>
      <c r="I185" s="18" t="s">
        <v>19</v>
      </c>
    </row>
    <row r="186" spans="1:9" s="45" customFormat="1" ht="45" customHeight="1" x14ac:dyDescent="0.25">
      <c r="A186" s="43" t="s">
        <v>160</v>
      </c>
      <c r="B186" s="38" t="s">
        <v>316</v>
      </c>
      <c r="C186" s="15" t="s">
        <v>317</v>
      </c>
      <c r="D186" s="17">
        <v>44896</v>
      </c>
      <c r="E186" s="29">
        <v>4584</v>
      </c>
      <c r="F186" s="18" t="s">
        <v>14</v>
      </c>
      <c r="G186" s="18">
        <v>4584</v>
      </c>
      <c r="H186" s="18">
        <f t="shared" si="17"/>
        <v>0</v>
      </c>
      <c r="I186" s="18" t="s">
        <v>19</v>
      </c>
    </row>
    <row r="187" spans="1:9" s="45" customFormat="1" ht="45" customHeight="1" x14ac:dyDescent="0.25">
      <c r="A187" s="15" t="s">
        <v>160</v>
      </c>
      <c r="B187" s="38" t="s">
        <v>316</v>
      </c>
      <c r="C187" s="15" t="s">
        <v>318</v>
      </c>
      <c r="D187" s="17">
        <v>44896</v>
      </c>
      <c r="E187" s="29">
        <v>1528</v>
      </c>
      <c r="F187" s="18" t="s">
        <v>14</v>
      </c>
      <c r="G187" s="18">
        <v>1528</v>
      </c>
      <c r="H187" s="18">
        <f t="shared" si="17"/>
        <v>0</v>
      </c>
      <c r="I187" s="18" t="s">
        <v>19</v>
      </c>
    </row>
    <row r="188" spans="1:9" s="45" customFormat="1" ht="45" customHeight="1" x14ac:dyDescent="0.25">
      <c r="A188" s="43" t="s">
        <v>160</v>
      </c>
      <c r="B188" s="38" t="s">
        <v>316</v>
      </c>
      <c r="C188" s="15" t="s">
        <v>319</v>
      </c>
      <c r="D188" s="17">
        <v>44896</v>
      </c>
      <c r="E188" s="29">
        <v>4584</v>
      </c>
      <c r="F188" s="18" t="s">
        <v>14</v>
      </c>
      <c r="G188" s="18">
        <v>4584</v>
      </c>
      <c r="H188" s="18">
        <f t="shared" si="17"/>
        <v>0</v>
      </c>
      <c r="I188" s="18" t="s">
        <v>19</v>
      </c>
    </row>
    <row r="189" spans="1:9" s="45" customFormat="1" ht="75" customHeight="1" x14ac:dyDescent="0.25">
      <c r="A189" s="15" t="s">
        <v>166</v>
      </c>
      <c r="B189" s="44" t="s">
        <v>320</v>
      </c>
      <c r="C189" s="15" t="s">
        <v>321</v>
      </c>
      <c r="D189" s="17">
        <v>44896</v>
      </c>
      <c r="E189" s="29">
        <v>13794.35</v>
      </c>
      <c r="F189" s="18" t="s">
        <v>14</v>
      </c>
      <c r="G189" s="18">
        <v>13794.35</v>
      </c>
      <c r="H189" s="18">
        <f t="shared" si="17"/>
        <v>0</v>
      </c>
      <c r="I189" s="18" t="s">
        <v>19</v>
      </c>
    </row>
    <row r="190" spans="1:9" s="45" customFormat="1" ht="30" customHeight="1" x14ac:dyDescent="0.25">
      <c r="A190" s="15" t="s">
        <v>153</v>
      </c>
      <c r="B190" s="38" t="s">
        <v>154</v>
      </c>
      <c r="C190" s="15" t="s">
        <v>322</v>
      </c>
      <c r="D190" s="41">
        <v>44896</v>
      </c>
      <c r="E190" s="29">
        <v>4307</v>
      </c>
      <c r="F190" s="18" t="s">
        <v>14</v>
      </c>
      <c r="G190" s="18">
        <v>4307</v>
      </c>
      <c r="H190" s="18">
        <f t="shared" si="17"/>
        <v>0</v>
      </c>
      <c r="I190" s="18" t="s">
        <v>19</v>
      </c>
    </row>
    <row r="191" spans="1:9" s="45" customFormat="1" ht="45" customHeight="1" x14ac:dyDescent="0.25">
      <c r="A191" s="15" t="s">
        <v>323</v>
      </c>
      <c r="B191" s="38" t="s">
        <v>324</v>
      </c>
      <c r="C191" s="15" t="s">
        <v>325</v>
      </c>
      <c r="D191" s="41">
        <v>44896</v>
      </c>
      <c r="E191" s="29">
        <v>2549.66</v>
      </c>
      <c r="F191" s="18" t="s">
        <v>14</v>
      </c>
      <c r="G191" s="18">
        <v>2549.66</v>
      </c>
      <c r="H191" s="18">
        <f t="shared" si="17"/>
        <v>0</v>
      </c>
      <c r="I191" s="18" t="s">
        <v>19</v>
      </c>
    </row>
    <row r="192" spans="1:9" s="45" customFormat="1" ht="75" customHeight="1" x14ac:dyDescent="0.25">
      <c r="A192" s="15" t="s">
        <v>71</v>
      </c>
      <c r="B192" s="38" t="s">
        <v>326</v>
      </c>
      <c r="C192" s="15" t="s">
        <v>327</v>
      </c>
      <c r="D192" s="41">
        <v>44896</v>
      </c>
      <c r="E192" s="29">
        <v>3599.45</v>
      </c>
      <c r="F192" s="18" t="s">
        <v>14</v>
      </c>
      <c r="G192" s="18">
        <v>3599.45</v>
      </c>
      <c r="H192" s="18">
        <f t="shared" si="17"/>
        <v>0</v>
      </c>
      <c r="I192" s="18" t="s">
        <v>19</v>
      </c>
    </row>
    <row r="193" spans="1:9" s="45" customFormat="1" ht="60" customHeight="1" x14ac:dyDescent="0.25">
      <c r="A193" s="15" t="s">
        <v>230</v>
      </c>
      <c r="B193" s="16" t="s">
        <v>139</v>
      </c>
      <c r="C193" s="15">
        <v>107021</v>
      </c>
      <c r="D193" s="28">
        <v>44897</v>
      </c>
      <c r="E193" s="29">
        <v>100000</v>
      </c>
      <c r="F193" s="18" t="s">
        <v>14</v>
      </c>
      <c r="G193" s="18">
        <v>100000</v>
      </c>
      <c r="H193" s="18">
        <f t="shared" si="17"/>
        <v>0</v>
      </c>
      <c r="I193" s="18" t="s">
        <v>19</v>
      </c>
    </row>
    <row r="194" spans="1:9" s="45" customFormat="1" ht="60" customHeight="1" x14ac:dyDescent="0.25">
      <c r="A194" s="15" t="s">
        <v>328</v>
      </c>
      <c r="B194" s="16" t="s">
        <v>329</v>
      </c>
      <c r="C194" s="15">
        <v>9236</v>
      </c>
      <c r="D194" s="28">
        <v>44897</v>
      </c>
      <c r="E194" s="29">
        <v>2400</v>
      </c>
      <c r="F194" s="18" t="s">
        <v>14</v>
      </c>
      <c r="G194" s="18">
        <v>2400</v>
      </c>
      <c r="H194" s="18">
        <f t="shared" si="17"/>
        <v>0</v>
      </c>
      <c r="I194" s="18" t="s">
        <v>19</v>
      </c>
    </row>
    <row r="195" spans="1:9" s="45" customFormat="1" ht="45" customHeight="1" x14ac:dyDescent="0.25">
      <c r="A195" s="15" t="s">
        <v>330</v>
      </c>
      <c r="B195" s="16" t="s">
        <v>331</v>
      </c>
      <c r="C195" s="15">
        <v>9254</v>
      </c>
      <c r="D195" s="28">
        <v>44897</v>
      </c>
      <c r="E195" s="29">
        <v>9600</v>
      </c>
      <c r="F195" s="18" t="s">
        <v>14</v>
      </c>
      <c r="G195" s="26"/>
      <c r="H195" s="18">
        <f t="shared" si="17"/>
        <v>9600</v>
      </c>
      <c r="I195" s="18" t="s">
        <v>15</v>
      </c>
    </row>
    <row r="196" spans="1:9" s="45" customFormat="1" ht="60" customHeight="1" x14ac:dyDescent="0.25">
      <c r="A196" s="15" t="s">
        <v>332</v>
      </c>
      <c r="B196" s="16" t="s">
        <v>333</v>
      </c>
      <c r="C196" s="15" t="s">
        <v>334</v>
      </c>
      <c r="D196" s="28">
        <v>44897</v>
      </c>
      <c r="E196" s="29">
        <v>46187.93</v>
      </c>
      <c r="F196" s="18" t="s">
        <v>14</v>
      </c>
      <c r="G196" s="18">
        <v>46187.93</v>
      </c>
      <c r="H196" s="18">
        <f t="shared" si="17"/>
        <v>0</v>
      </c>
      <c r="I196" s="18" t="s">
        <v>19</v>
      </c>
    </row>
    <row r="197" spans="1:9" s="45" customFormat="1" ht="45" customHeight="1" x14ac:dyDescent="0.25">
      <c r="A197" s="15" t="s">
        <v>84</v>
      </c>
      <c r="B197" s="16" t="s">
        <v>335</v>
      </c>
      <c r="C197" s="15" t="s">
        <v>336</v>
      </c>
      <c r="D197" s="28">
        <v>44897</v>
      </c>
      <c r="E197" s="29">
        <v>3640</v>
      </c>
      <c r="F197" s="18" t="s">
        <v>14</v>
      </c>
      <c r="G197" s="18">
        <v>3640</v>
      </c>
      <c r="H197" s="18">
        <f t="shared" si="17"/>
        <v>0</v>
      </c>
      <c r="I197" s="18" t="s">
        <v>19</v>
      </c>
    </row>
    <row r="198" spans="1:9" s="45" customFormat="1" ht="60" customHeight="1" x14ac:dyDescent="0.25">
      <c r="A198" s="15" t="s">
        <v>337</v>
      </c>
      <c r="B198" s="16" t="s">
        <v>338</v>
      </c>
      <c r="C198" s="15">
        <v>7265</v>
      </c>
      <c r="D198" s="28">
        <v>44897</v>
      </c>
      <c r="E198" s="29">
        <v>9278.23</v>
      </c>
      <c r="F198" s="18" t="s">
        <v>14</v>
      </c>
      <c r="G198" s="18">
        <v>9278.23</v>
      </c>
      <c r="H198" s="18">
        <f t="shared" si="17"/>
        <v>0</v>
      </c>
      <c r="I198" s="18" t="s">
        <v>19</v>
      </c>
    </row>
    <row r="199" spans="1:9" s="45" customFormat="1" ht="60" customHeight="1" x14ac:dyDescent="0.25">
      <c r="A199" s="15" t="s">
        <v>339</v>
      </c>
      <c r="B199" s="16" t="s">
        <v>340</v>
      </c>
      <c r="C199" s="15" t="s">
        <v>341</v>
      </c>
      <c r="D199" s="28">
        <v>44898</v>
      </c>
      <c r="E199" s="29">
        <v>58150.400000000001</v>
      </c>
      <c r="F199" s="18" t="s">
        <v>14</v>
      </c>
      <c r="G199" s="18">
        <v>58150.400000000001</v>
      </c>
      <c r="H199" s="18">
        <f t="shared" si="17"/>
        <v>0</v>
      </c>
      <c r="I199" s="18" t="s">
        <v>19</v>
      </c>
    </row>
    <row r="200" spans="1:9" s="45" customFormat="1" ht="60" customHeight="1" x14ac:dyDescent="0.25">
      <c r="A200" s="15" t="s">
        <v>247</v>
      </c>
      <c r="B200" s="16" t="s">
        <v>342</v>
      </c>
      <c r="C200" s="15" t="s">
        <v>343</v>
      </c>
      <c r="D200" s="28">
        <v>44900</v>
      </c>
      <c r="E200" s="29">
        <v>2598.2199999999998</v>
      </c>
      <c r="F200" s="18" t="s">
        <v>14</v>
      </c>
      <c r="G200" s="18">
        <v>2598.2199999999998</v>
      </c>
      <c r="H200" s="18">
        <f t="shared" si="17"/>
        <v>0</v>
      </c>
      <c r="I200" s="18" t="s">
        <v>19</v>
      </c>
    </row>
    <row r="201" spans="1:9" s="45" customFormat="1" ht="45" customHeight="1" x14ac:dyDescent="0.25">
      <c r="A201" s="15" t="s">
        <v>344</v>
      </c>
      <c r="B201" s="16" t="s">
        <v>345</v>
      </c>
      <c r="C201" s="15" t="s">
        <v>346</v>
      </c>
      <c r="D201" s="28">
        <v>44900</v>
      </c>
      <c r="E201" s="29">
        <v>40474</v>
      </c>
      <c r="F201" s="18" t="s">
        <v>14</v>
      </c>
      <c r="G201" s="18">
        <v>40474</v>
      </c>
      <c r="H201" s="18">
        <f t="shared" si="17"/>
        <v>0</v>
      </c>
      <c r="I201" s="18" t="s">
        <v>19</v>
      </c>
    </row>
    <row r="202" spans="1:9" s="45" customFormat="1" ht="60" customHeight="1" x14ac:dyDescent="0.25">
      <c r="A202" s="15" t="s">
        <v>169</v>
      </c>
      <c r="B202" s="16" t="s">
        <v>347</v>
      </c>
      <c r="C202" s="15" t="s">
        <v>348</v>
      </c>
      <c r="D202" s="28">
        <v>44900</v>
      </c>
      <c r="E202" s="29">
        <v>23065.98</v>
      </c>
      <c r="F202" s="18" t="s">
        <v>14</v>
      </c>
      <c r="G202" s="18">
        <v>23065.98</v>
      </c>
      <c r="H202" s="18">
        <f t="shared" si="17"/>
        <v>0</v>
      </c>
      <c r="I202" s="18" t="s">
        <v>19</v>
      </c>
    </row>
    <row r="203" spans="1:9" s="45" customFormat="1" ht="30" customHeight="1" x14ac:dyDescent="0.25">
      <c r="A203" s="15" t="s">
        <v>169</v>
      </c>
      <c r="B203" s="16" t="s">
        <v>172</v>
      </c>
      <c r="C203" s="15" t="s">
        <v>348</v>
      </c>
      <c r="D203" s="28">
        <v>44900</v>
      </c>
      <c r="E203" s="29">
        <v>2130</v>
      </c>
      <c r="F203" s="18" t="s">
        <v>14</v>
      </c>
      <c r="G203" s="18">
        <v>2130</v>
      </c>
      <c r="H203" s="18">
        <f t="shared" si="17"/>
        <v>0</v>
      </c>
      <c r="I203" s="18" t="s">
        <v>19</v>
      </c>
    </row>
    <row r="204" spans="1:9" s="45" customFormat="1" ht="30" customHeight="1" x14ac:dyDescent="0.25">
      <c r="A204" s="15" t="s">
        <v>169</v>
      </c>
      <c r="B204" s="16" t="s">
        <v>173</v>
      </c>
      <c r="C204" s="15" t="s">
        <v>348</v>
      </c>
      <c r="D204" s="28">
        <v>44900</v>
      </c>
      <c r="E204" s="29">
        <v>2127</v>
      </c>
      <c r="F204" s="18" t="s">
        <v>14</v>
      </c>
      <c r="G204" s="18">
        <v>2127</v>
      </c>
      <c r="H204" s="18">
        <f t="shared" si="17"/>
        <v>0</v>
      </c>
      <c r="I204" s="18" t="s">
        <v>19</v>
      </c>
    </row>
    <row r="205" spans="1:9" s="45" customFormat="1" ht="45" customHeight="1" x14ac:dyDescent="0.25">
      <c r="A205" s="15" t="s">
        <v>169</v>
      </c>
      <c r="B205" s="16" t="s">
        <v>174</v>
      </c>
      <c r="C205" s="15" t="s">
        <v>348</v>
      </c>
      <c r="D205" s="28">
        <v>44900</v>
      </c>
      <c r="E205" s="29">
        <v>360</v>
      </c>
      <c r="F205" s="18" t="s">
        <v>14</v>
      </c>
      <c r="G205" s="18">
        <v>360</v>
      </c>
      <c r="H205" s="18">
        <f t="shared" si="17"/>
        <v>0</v>
      </c>
      <c r="I205" s="18" t="s">
        <v>19</v>
      </c>
    </row>
    <row r="206" spans="1:9" s="45" customFormat="1" ht="60" customHeight="1" x14ac:dyDescent="0.25">
      <c r="A206" s="15" t="s">
        <v>349</v>
      </c>
      <c r="B206" s="16" t="s">
        <v>350</v>
      </c>
      <c r="C206" s="15">
        <v>237</v>
      </c>
      <c r="D206" s="28">
        <v>44900</v>
      </c>
      <c r="E206" s="29">
        <v>162840</v>
      </c>
      <c r="F206" s="18" t="s">
        <v>14</v>
      </c>
      <c r="G206" s="18">
        <v>162840</v>
      </c>
      <c r="H206" s="18">
        <f t="shared" si="17"/>
        <v>0</v>
      </c>
      <c r="I206" s="18" t="s">
        <v>19</v>
      </c>
    </row>
    <row r="207" spans="1:9" s="45" customFormat="1" ht="45" customHeight="1" x14ac:dyDescent="0.25">
      <c r="A207" s="15" t="s">
        <v>351</v>
      </c>
      <c r="B207" s="16" t="s">
        <v>352</v>
      </c>
      <c r="C207" s="15" t="s">
        <v>353</v>
      </c>
      <c r="D207" s="28">
        <v>44900</v>
      </c>
      <c r="E207" s="29">
        <v>97108.1</v>
      </c>
      <c r="F207" s="18" t="s">
        <v>14</v>
      </c>
      <c r="G207" s="18">
        <v>97108.1</v>
      </c>
      <c r="H207" s="18">
        <f t="shared" si="17"/>
        <v>0</v>
      </c>
      <c r="I207" s="18" t="s">
        <v>19</v>
      </c>
    </row>
    <row r="208" spans="1:9" s="45" customFormat="1" ht="60" customHeight="1" x14ac:dyDescent="0.25">
      <c r="A208" s="15" t="s">
        <v>230</v>
      </c>
      <c r="B208" s="16" t="s">
        <v>139</v>
      </c>
      <c r="C208" s="15">
        <v>107026</v>
      </c>
      <c r="D208" s="28">
        <v>44900</v>
      </c>
      <c r="E208" s="29">
        <v>90000</v>
      </c>
      <c r="F208" s="18" t="s">
        <v>14</v>
      </c>
      <c r="G208" s="18">
        <v>90000</v>
      </c>
      <c r="H208" s="18">
        <f t="shared" si="17"/>
        <v>0</v>
      </c>
      <c r="I208" s="18" t="s">
        <v>19</v>
      </c>
    </row>
    <row r="209" spans="1:9" s="45" customFormat="1" ht="60" customHeight="1" x14ac:dyDescent="0.25">
      <c r="A209" s="15" t="s">
        <v>230</v>
      </c>
      <c r="B209" s="16" t="s">
        <v>139</v>
      </c>
      <c r="C209" s="15">
        <v>107059</v>
      </c>
      <c r="D209" s="28">
        <v>44900</v>
      </c>
      <c r="E209" s="29">
        <v>116800</v>
      </c>
      <c r="F209" s="18" t="s">
        <v>14</v>
      </c>
      <c r="G209" s="18">
        <v>116800</v>
      </c>
      <c r="H209" s="18">
        <f t="shared" si="17"/>
        <v>0</v>
      </c>
      <c r="I209" s="18" t="s">
        <v>19</v>
      </c>
    </row>
    <row r="210" spans="1:9" s="45" customFormat="1" ht="60" customHeight="1" x14ac:dyDescent="0.25">
      <c r="A210" s="15" t="s">
        <v>254</v>
      </c>
      <c r="B210" s="16" t="s">
        <v>354</v>
      </c>
      <c r="C210" s="15" t="s">
        <v>355</v>
      </c>
      <c r="D210" s="28">
        <v>44901</v>
      </c>
      <c r="E210" s="29">
        <v>88795</v>
      </c>
      <c r="F210" s="18" t="s">
        <v>14</v>
      </c>
      <c r="G210" s="18">
        <v>88795</v>
      </c>
      <c r="H210" s="18">
        <f t="shared" si="17"/>
        <v>0</v>
      </c>
      <c r="I210" s="18" t="s">
        <v>19</v>
      </c>
    </row>
    <row r="211" spans="1:9" s="45" customFormat="1" ht="45" customHeight="1" x14ac:dyDescent="0.25">
      <c r="A211" s="15" t="s">
        <v>356</v>
      </c>
      <c r="B211" s="16" t="s">
        <v>357</v>
      </c>
      <c r="C211" s="15">
        <v>9289</v>
      </c>
      <c r="D211" s="28">
        <v>44901</v>
      </c>
      <c r="E211" s="29">
        <v>2400</v>
      </c>
      <c r="F211" s="18" t="s">
        <v>14</v>
      </c>
      <c r="G211" s="18">
        <v>2400</v>
      </c>
      <c r="H211" s="18">
        <f t="shared" si="17"/>
        <v>0</v>
      </c>
      <c r="I211" s="18" t="s">
        <v>19</v>
      </c>
    </row>
    <row r="212" spans="1:9" s="45" customFormat="1" ht="60" customHeight="1" x14ac:dyDescent="0.25">
      <c r="A212" s="15" t="s">
        <v>358</v>
      </c>
      <c r="B212" s="16" t="s">
        <v>359</v>
      </c>
      <c r="C212" s="15">
        <v>9294</v>
      </c>
      <c r="D212" s="28">
        <v>44901</v>
      </c>
      <c r="E212" s="29">
        <v>3000</v>
      </c>
      <c r="F212" s="18" t="s">
        <v>14</v>
      </c>
      <c r="G212" s="18">
        <v>3000</v>
      </c>
      <c r="H212" s="18">
        <f t="shared" si="17"/>
        <v>0</v>
      </c>
      <c r="I212" s="18" t="s">
        <v>19</v>
      </c>
    </row>
    <row r="213" spans="1:9" s="45" customFormat="1" ht="60" customHeight="1" x14ac:dyDescent="0.25">
      <c r="A213" s="15" t="s">
        <v>360</v>
      </c>
      <c r="B213" s="16" t="s">
        <v>361</v>
      </c>
      <c r="C213" s="15" t="s">
        <v>362</v>
      </c>
      <c r="D213" s="28">
        <v>44901</v>
      </c>
      <c r="E213" s="29">
        <v>42080.04</v>
      </c>
      <c r="F213" s="18" t="s">
        <v>14</v>
      </c>
      <c r="G213" s="18">
        <v>42080.04</v>
      </c>
      <c r="H213" s="18">
        <f t="shared" si="17"/>
        <v>0</v>
      </c>
      <c r="I213" s="18" t="s">
        <v>19</v>
      </c>
    </row>
    <row r="214" spans="1:9" s="45" customFormat="1" ht="60" customHeight="1" x14ac:dyDescent="0.25">
      <c r="A214" s="15" t="s">
        <v>363</v>
      </c>
      <c r="B214" s="16" t="s">
        <v>361</v>
      </c>
      <c r="C214" s="15" t="s">
        <v>364</v>
      </c>
      <c r="D214" s="28">
        <v>44901</v>
      </c>
      <c r="E214" s="29">
        <v>9204</v>
      </c>
      <c r="F214" s="18" t="s">
        <v>14</v>
      </c>
      <c r="G214" s="18">
        <v>9204</v>
      </c>
      <c r="H214" s="18">
        <f t="shared" si="17"/>
        <v>0</v>
      </c>
      <c r="I214" s="18" t="s">
        <v>19</v>
      </c>
    </row>
    <row r="215" spans="1:9" s="45" customFormat="1" ht="30" customHeight="1" x14ac:dyDescent="0.25">
      <c r="A215" s="15" t="s">
        <v>365</v>
      </c>
      <c r="B215" s="16" t="s">
        <v>366</v>
      </c>
      <c r="C215" s="15" t="s">
        <v>367</v>
      </c>
      <c r="D215" s="28">
        <v>44901</v>
      </c>
      <c r="E215" s="29">
        <v>192000</v>
      </c>
      <c r="F215" s="18" t="s">
        <v>14</v>
      </c>
      <c r="G215" s="18">
        <v>192000</v>
      </c>
      <c r="H215" s="18">
        <f t="shared" si="17"/>
        <v>0</v>
      </c>
      <c r="I215" s="18" t="s">
        <v>19</v>
      </c>
    </row>
    <row r="216" spans="1:9" s="45" customFormat="1" ht="45" customHeight="1" x14ac:dyDescent="0.25">
      <c r="A216" s="15" t="s">
        <v>365</v>
      </c>
      <c r="B216" s="16" t="s">
        <v>368</v>
      </c>
      <c r="C216" s="15" t="s">
        <v>369</v>
      </c>
      <c r="D216" s="28">
        <v>44901</v>
      </c>
      <c r="E216" s="29">
        <v>31564.37</v>
      </c>
      <c r="F216" s="18" t="s">
        <v>14</v>
      </c>
      <c r="G216" s="18">
        <v>31564.37</v>
      </c>
      <c r="H216" s="18">
        <f t="shared" si="17"/>
        <v>0</v>
      </c>
      <c r="I216" s="18" t="s">
        <v>19</v>
      </c>
    </row>
    <row r="217" spans="1:9" s="45" customFormat="1" ht="105" customHeight="1" x14ac:dyDescent="0.25">
      <c r="A217" s="15" t="s">
        <v>306</v>
      </c>
      <c r="B217" s="16" t="s">
        <v>370</v>
      </c>
      <c r="C217" s="15" t="s">
        <v>371</v>
      </c>
      <c r="D217" s="28">
        <v>44901</v>
      </c>
      <c r="E217" s="29">
        <v>11043.99</v>
      </c>
      <c r="F217" s="18" t="s">
        <v>14</v>
      </c>
      <c r="G217" s="18">
        <v>11043.99</v>
      </c>
      <c r="H217" s="18">
        <f t="shared" si="17"/>
        <v>0</v>
      </c>
      <c r="I217" s="18" t="s">
        <v>19</v>
      </c>
    </row>
    <row r="218" spans="1:9" s="45" customFormat="1" ht="45" customHeight="1" x14ac:dyDescent="0.25">
      <c r="A218" s="15" t="s">
        <v>372</v>
      </c>
      <c r="B218" s="16" t="s">
        <v>373</v>
      </c>
      <c r="C218" s="15" t="s">
        <v>374</v>
      </c>
      <c r="D218" s="28">
        <v>44902</v>
      </c>
      <c r="E218" s="29">
        <v>50740</v>
      </c>
      <c r="F218" s="18" t="s">
        <v>14</v>
      </c>
      <c r="G218" s="18">
        <v>50740</v>
      </c>
      <c r="H218" s="18">
        <f t="shared" si="17"/>
        <v>0</v>
      </c>
      <c r="I218" s="18" t="s">
        <v>19</v>
      </c>
    </row>
    <row r="219" spans="1:9" s="45" customFormat="1" ht="60" customHeight="1" x14ac:dyDescent="0.25">
      <c r="A219" s="15" t="s">
        <v>375</v>
      </c>
      <c r="B219" s="16" t="s">
        <v>376</v>
      </c>
      <c r="C219" s="15" t="s">
        <v>377</v>
      </c>
      <c r="D219" s="28">
        <v>44903</v>
      </c>
      <c r="E219" s="29">
        <v>76700</v>
      </c>
      <c r="F219" s="18" t="s">
        <v>14</v>
      </c>
      <c r="G219" s="18">
        <v>76700</v>
      </c>
      <c r="H219" s="18">
        <f t="shared" si="17"/>
        <v>0</v>
      </c>
      <c r="I219" s="18" t="s">
        <v>19</v>
      </c>
    </row>
    <row r="220" spans="1:9" s="45" customFormat="1" ht="75" customHeight="1" x14ac:dyDescent="0.25">
      <c r="A220" s="15" t="s">
        <v>378</v>
      </c>
      <c r="B220" s="16" t="s">
        <v>379</v>
      </c>
      <c r="C220" s="15" t="s">
        <v>380</v>
      </c>
      <c r="D220" s="28">
        <v>44903</v>
      </c>
      <c r="E220" s="29">
        <v>2351.04</v>
      </c>
      <c r="F220" s="18" t="s">
        <v>14</v>
      </c>
      <c r="G220" s="18">
        <v>2351.04</v>
      </c>
      <c r="H220" s="18">
        <f t="shared" si="17"/>
        <v>0</v>
      </c>
      <c r="I220" s="18" t="s">
        <v>19</v>
      </c>
    </row>
    <row r="221" spans="1:9" s="45" customFormat="1" ht="75" customHeight="1" x14ac:dyDescent="0.25">
      <c r="A221" s="15" t="s">
        <v>378</v>
      </c>
      <c r="B221" s="16" t="s">
        <v>381</v>
      </c>
      <c r="C221" s="15" t="s">
        <v>382</v>
      </c>
      <c r="D221" s="28">
        <v>44903</v>
      </c>
      <c r="E221" s="29">
        <v>2866.25</v>
      </c>
      <c r="F221" s="18" t="s">
        <v>14</v>
      </c>
      <c r="G221" s="18">
        <v>2866.25</v>
      </c>
      <c r="H221" s="18">
        <f t="shared" si="17"/>
        <v>0</v>
      </c>
      <c r="I221" s="18" t="s">
        <v>19</v>
      </c>
    </row>
    <row r="222" spans="1:9" s="45" customFormat="1" ht="75" customHeight="1" x14ac:dyDescent="0.25">
      <c r="A222" s="15" t="s">
        <v>383</v>
      </c>
      <c r="B222" s="16" t="s">
        <v>384</v>
      </c>
      <c r="C222" s="15" t="s">
        <v>385</v>
      </c>
      <c r="D222" s="28">
        <v>44903</v>
      </c>
      <c r="E222" s="29">
        <v>2092.44</v>
      </c>
      <c r="F222" s="18" t="s">
        <v>14</v>
      </c>
      <c r="G222" s="18">
        <v>2092.44</v>
      </c>
      <c r="H222" s="18">
        <f t="shared" si="17"/>
        <v>0</v>
      </c>
      <c r="I222" s="18" t="s">
        <v>19</v>
      </c>
    </row>
    <row r="223" spans="1:9" s="45" customFormat="1" ht="90" customHeight="1" x14ac:dyDescent="0.25">
      <c r="A223" s="15" t="s">
        <v>306</v>
      </c>
      <c r="B223" s="16" t="s">
        <v>386</v>
      </c>
      <c r="C223" s="15" t="s">
        <v>387</v>
      </c>
      <c r="D223" s="28">
        <v>44816</v>
      </c>
      <c r="E223" s="29">
        <v>39100.28</v>
      </c>
      <c r="F223" s="18" t="s">
        <v>14</v>
      </c>
      <c r="G223" s="18">
        <v>39100.28</v>
      </c>
      <c r="H223" s="18">
        <f t="shared" si="17"/>
        <v>0</v>
      </c>
      <c r="I223" s="18" t="s">
        <v>19</v>
      </c>
    </row>
    <row r="224" spans="1:9" s="45" customFormat="1" ht="60" customHeight="1" x14ac:dyDescent="0.25">
      <c r="A224" s="15" t="s">
        <v>388</v>
      </c>
      <c r="B224" s="16" t="s">
        <v>389</v>
      </c>
      <c r="C224" s="15" t="s">
        <v>390</v>
      </c>
      <c r="D224" s="28">
        <v>44907</v>
      </c>
      <c r="E224" s="29">
        <v>92582.8</v>
      </c>
      <c r="F224" s="18" t="s">
        <v>14</v>
      </c>
      <c r="G224" s="18">
        <v>92582.8</v>
      </c>
      <c r="H224" s="18">
        <f t="shared" si="17"/>
        <v>0</v>
      </c>
      <c r="I224" s="18" t="s">
        <v>19</v>
      </c>
    </row>
    <row r="225" spans="1:9" s="45" customFormat="1" ht="45" customHeight="1" x14ac:dyDescent="0.25">
      <c r="A225" s="15" t="s">
        <v>391</v>
      </c>
      <c r="B225" s="16" t="s">
        <v>392</v>
      </c>
      <c r="C225" s="15">
        <v>9333</v>
      </c>
      <c r="D225" s="28">
        <v>44908</v>
      </c>
      <c r="E225" s="29">
        <v>3000</v>
      </c>
      <c r="F225" s="18" t="s">
        <v>14</v>
      </c>
      <c r="G225" s="18">
        <v>3000</v>
      </c>
      <c r="H225" s="18">
        <f t="shared" si="17"/>
        <v>0</v>
      </c>
      <c r="I225" s="18" t="s">
        <v>19</v>
      </c>
    </row>
    <row r="226" spans="1:9" s="45" customFormat="1" ht="45" customHeight="1" x14ac:dyDescent="0.25">
      <c r="A226" s="15" t="s">
        <v>393</v>
      </c>
      <c r="B226" s="16" t="s">
        <v>394</v>
      </c>
      <c r="C226" s="15">
        <v>9343</v>
      </c>
      <c r="D226" s="28">
        <v>44908</v>
      </c>
      <c r="E226" s="29">
        <v>3000</v>
      </c>
      <c r="F226" s="18" t="s">
        <v>14</v>
      </c>
      <c r="G226" s="18">
        <v>3000</v>
      </c>
      <c r="H226" s="18">
        <f t="shared" si="17"/>
        <v>0</v>
      </c>
      <c r="I226" s="18" t="s">
        <v>19</v>
      </c>
    </row>
    <row r="227" spans="1:9" s="45" customFormat="1" ht="45" customHeight="1" x14ac:dyDescent="0.25">
      <c r="A227" s="15" t="s">
        <v>84</v>
      </c>
      <c r="B227" s="16" t="s">
        <v>395</v>
      </c>
      <c r="C227" s="15" t="s">
        <v>396</v>
      </c>
      <c r="D227" s="28">
        <v>44908</v>
      </c>
      <c r="E227" s="29">
        <v>1820</v>
      </c>
      <c r="F227" s="18" t="s">
        <v>14</v>
      </c>
      <c r="G227" s="18">
        <v>1820</v>
      </c>
      <c r="H227" s="18">
        <f t="shared" si="17"/>
        <v>0</v>
      </c>
      <c r="I227" s="18" t="s">
        <v>19</v>
      </c>
    </row>
    <row r="228" spans="1:9" s="45" customFormat="1" ht="45" customHeight="1" x14ac:dyDescent="0.25">
      <c r="A228" s="15" t="s">
        <v>84</v>
      </c>
      <c r="B228" s="16" t="s">
        <v>397</v>
      </c>
      <c r="C228" s="15" t="s">
        <v>398</v>
      </c>
      <c r="D228" s="28">
        <v>44908</v>
      </c>
      <c r="E228" s="29">
        <v>2080</v>
      </c>
      <c r="F228" s="18" t="s">
        <v>14</v>
      </c>
      <c r="G228" s="18">
        <v>2080</v>
      </c>
      <c r="H228" s="18">
        <f t="shared" si="17"/>
        <v>0</v>
      </c>
      <c r="I228" s="18" t="s">
        <v>19</v>
      </c>
    </row>
    <row r="229" spans="1:9" s="45" customFormat="1" ht="75" customHeight="1" x14ac:dyDescent="0.25">
      <c r="A229" s="15" t="s">
        <v>399</v>
      </c>
      <c r="B229" s="16" t="s">
        <v>400</v>
      </c>
      <c r="C229" s="15" t="s">
        <v>401</v>
      </c>
      <c r="D229" s="28">
        <v>44909</v>
      </c>
      <c r="E229" s="29">
        <v>20700</v>
      </c>
      <c r="F229" s="18" t="s">
        <v>14</v>
      </c>
      <c r="G229" s="18">
        <v>20700</v>
      </c>
      <c r="H229" s="18">
        <f t="shared" si="17"/>
        <v>0</v>
      </c>
      <c r="I229" s="18" t="s">
        <v>19</v>
      </c>
    </row>
    <row r="230" spans="1:9" s="45" customFormat="1" ht="45" customHeight="1" x14ac:dyDescent="0.25">
      <c r="A230" s="15" t="s">
        <v>402</v>
      </c>
      <c r="B230" s="16" t="s">
        <v>403</v>
      </c>
      <c r="C230" s="15">
        <v>9361</v>
      </c>
      <c r="D230" s="28">
        <v>44909</v>
      </c>
      <c r="E230" s="29">
        <v>3000</v>
      </c>
      <c r="F230" s="18" t="s">
        <v>14</v>
      </c>
      <c r="G230" s="18">
        <v>3000</v>
      </c>
      <c r="H230" s="18">
        <f t="shared" si="17"/>
        <v>0</v>
      </c>
      <c r="I230" s="18" t="s">
        <v>19</v>
      </c>
    </row>
    <row r="231" spans="1:9" s="45" customFormat="1" ht="45" customHeight="1" x14ac:dyDescent="0.25">
      <c r="A231" s="15" t="s">
        <v>404</v>
      </c>
      <c r="B231" s="16" t="s">
        <v>405</v>
      </c>
      <c r="C231" s="15">
        <v>9362</v>
      </c>
      <c r="D231" s="28">
        <v>44909</v>
      </c>
      <c r="E231" s="29">
        <v>2400</v>
      </c>
      <c r="F231" s="18" t="s">
        <v>14</v>
      </c>
      <c r="G231" s="18">
        <v>2400</v>
      </c>
      <c r="H231" s="18">
        <f t="shared" si="17"/>
        <v>0</v>
      </c>
      <c r="I231" s="18" t="s">
        <v>19</v>
      </c>
    </row>
    <row r="232" spans="1:9" s="45" customFormat="1" ht="60" customHeight="1" x14ac:dyDescent="0.25">
      <c r="A232" s="15" t="s">
        <v>406</v>
      </c>
      <c r="B232" s="16" t="s">
        <v>407</v>
      </c>
      <c r="C232" s="15">
        <v>9373</v>
      </c>
      <c r="D232" s="28">
        <v>44909</v>
      </c>
      <c r="E232" s="29">
        <v>3000</v>
      </c>
      <c r="F232" s="18" t="s">
        <v>14</v>
      </c>
      <c r="G232" s="18">
        <v>3000</v>
      </c>
      <c r="H232" s="18">
        <f t="shared" si="17"/>
        <v>0</v>
      </c>
      <c r="I232" s="18" t="s">
        <v>19</v>
      </c>
    </row>
    <row r="233" spans="1:9" s="45" customFormat="1" ht="45" customHeight="1" x14ac:dyDescent="0.25">
      <c r="A233" s="15" t="s">
        <v>408</v>
      </c>
      <c r="B233" s="16" t="s">
        <v>409</v>
      </c>
      <c r="C233" s="15" t="s">
        <v>410</v>
      </c>
      <c r="D233" s="28">
        <v>44909</v>
      </c>
      <c r="E233" s="29">
        <v>8254.92</v>
      </c>
      <c r="F233" s="18" t="s">
        <v>14</v>
      </c>
      <c r="G233" s="18">
        <v>8254.92</v>
      </c>
      <c r="H233" s="18">
        <f t="shared" si="17"/>
        <v>0</v>
      </c>
      <c r="I233" s="18" t="s">
        <v>19</v>
      </c>
    </row>
    <row r="234" spans="1:9" s="45" customFormat="1" ht="30" customHeight="1" x14ac:dyDescent="0.25">
      <c r="A234" s="15" t="s">
        <v>408</v>
      </c>
      <c r="B234" s="16" t="s">
        <v>172</v>
      </c>
      <c r="C234" s="15" t="s">
        <v>410</v>
      </c>
      <c r="D234" s="28">
        <v>44909</v>
      </c>
      <c r="E234" s="29">
        <v>624.79999999999995</v>
      </c>
      <c r="F234" s="18" t="s">
        <v>14</v>
      </c>
      <c r="G234" s="18">
        <v>624.79999999999995</v>
      </c>
      <c r="H234" s="18">
        <f t="shared" si="17"/>
        <v>0</v>
      </c>
      <c r="I234" s="18" t="s">
        <v>19</v>
      </c>
    </row>
    <row r="235" spans="1:9" s="45" customFormat="1" ht="30" customHeight="1" x14ac:dyDescent="0.25">
      <c r="A235" s="15" t="s">
        <v>408</v>
      </c>
      <c r="B235" s="16" t="s">
        <v>173</v>
      </c>
      <c r="C235" s="15" t="s">
        <v>410</v>
      </c>
      <c r="D235" s="28">
        <v>44909</v>
      </c>
      <c r="E235" s="29">
        <v>623.91999999999996</v>
      </c>
      <c r="F235" s="18" t="s">
        <v>14</v>
      </c>
      <c r="G235" s="18">
        <v>623.91999999999996</v>
      </c>
      <c r="H235" s="18">
        <f t="shared" si="17"/>
        <v>0</v>
      </c>
      <c r="I235" s="18" t="s">
        <v>19</v>
      </c>
    </row>
    <row r="236" spans="1:9" s="45" customFormat="1" ht="45" customHeight="1" x14ac:dyDescent="0.25">
      <c r="A236" s="15" t="s">
        <v>408</v>
      </c>
      <c r="B236" s="16" t="s">
        <v>174</v>
      </c>
      <c r="C236" s="15" t="s">
        <v>410</v>
      </c>
      <c r="D236" s="28">
        <v>44909</v>
      </c>
      <c r="E236" s="29">
        <v>105.6</v>
      </c>
      <c r="F236" s="18" t="s">
        <v>14</v>
      </c>
      <c r="G236" s="18">
        <v>105.6</v>
      </c>
      <c r="H236" s="18">
        <f t="shared" si="17"/>
        <v>0</v>
      </c>
      <c r="I236" s="18" t="s">
        <v>19</v>
      </c>
    </row>
    <row r="237" spans="1:9" s="45" customFormat="1" ht="15" customHeight="1" x14ac:dyDescent="0.25">
      <c r="A237" s="15" t="s">
        <v>408</v>
      </c>
      <c r="B237" s="16" t="s">
        <v>411</v>
      </c>
      <c r="C237" s="15" t="s">
        <v>410</v>
      </c>
      <c r="D237" s="28">
        <v>44909</v>
      </c>
      <c r="E237" s="29">
        <v>25</v>
      </c>
      <c r="F237" s="18" t="s">
        <v>14</v>
      </c>
      <c r="G237" s="18">
        <v>25</v>
      </c>
      <c r="H237" s="18">
        <f t="shared" si="17"/>
        <v>0</v>
      </c>
      <c r="I237" s="18" t="s">
        <v>19</v>
      </c>
    </row>
    <row r="238" spans="1:9" s="45" customFormat="1" ht="45" customHeight="1" x14ac:dyDescent="0.25">
      <c r="A238" s="15" t="s">
        <v>412</v>
      </c>
      <c r="B238" s="16" t="s">
        <v>413</v>
      </c>
      <c r="C238" s="15" t="s">
        <v>414</v>
      </c>
      <c r="D238" s="28">
        <v>44910</v>
      </c>
      <c r="E238" s="29">
        <v>1199.8399999999999</v>
      </c>
      <c r="F238" s="18" t="s">
        <v>14</v>
      </c>
      <c r="G238" s="18">
        <v>1199.8399999999999</v>
      </c>
      <c r="H238" s="18">
        <f t="shared" si="17"/>
        <v>0</v>
      </c>
      <c r="I238" s="18" t="s">
        <v>19</v>
      </c>
    </row>
    <row r="239" spans="1:9" s="45" customFormat="1" ht="60" customHeight="1" x14ac:dyDescent="0.25">
      <c r="A239" s="15" t="s">
        <v>415</v>
      </c>
      <c r="B239" s="16" t="s">
        <v>361</v>
      </c>
      <c r="C239" s="15" t="s">
        <v>416</v>
      </c>
      <c r="D239" s="28">
        <v>44910</v>
      </c>
      <c r="E239" s="29">
        <v>261279.08</v>
      </c>
      <c r="F239" s="18" t="s">
        <v>14</v>
      </c>
      <c r="G239" s="18">
        <v>261279.08</v>
      </c>
      <c r="H239" s="18">
        <f t="shared" si="17"/>
        <v>0</v>
      </c>
      <c r="I239" s="18" t="s">
        <v>19</v>
      </c>
    </row>
    <row r="240" spans="1:9" s="45" customFormat="1" ht="45" customHeight="1" x14ac:dyDescent="0.25">
      <c r="A240" s="15" t="s">
        <v>417</v>
      </c>
      <c r="B240" s="16" t="s">
        <v>418</v>
      </c>
      <c r="C240" s="15" t="s">
        <v>419</v>
      </c>
      <c r="D240" s="28">
        <v>44910</v>
      </c>
      <c r="E240" s="29">
        <v>20400</v>
      </c>
      <c r="F240" s="18" t="s">
        <v>14</v>
      </c>
      <c r="G240" s="18">
        <v>20400</v>
      </c>
      <c r="H240" s="18">
        <f t="shared" si="17"/>
        <v>0</v>
      </c>
      <c r="I240" s="18" t="s">
        <v>19</v>
      </c>
    </row>
    <row r="241" spans="1:9" s="45" customFormat="1" ht="105" customHeight="1" x14ac:dyDescent="0.25">
      <c r="A241" s="15" t="s">
        <v>306</v>
      </c>
      <c r="B241" s="16" t="s">
        <v>420</v>
      </c>
      <c r="C241" s="15" t="s">
        <v>421</v>
      </c>
      <c r="D241" s="28">
        <v>44910</v>
      </c>
      <c r="E241" s="29">
        <v>23298.11</v>
      </c>
      <c r="F241" s="18" t="s">
        <v>14</v>
      </c>
      <c r="G241" s="18">
        <v>23298.11</v>
      </c>
      <c r="H241" s="18">
        <f t="shared" si="17"/>
        <v>0</v>
      </c>
      <c r="I241" s="18" t="s">
        <v>19</v>
      </c>
    </row>
    <row r="242" spans="1:9" s="45" customFormat="1" ht="75" customHeight="1" x14ac:dyDescent="0.25">
      <c r="A242" s="15" t="s">
        <v>378</v>
      </c>
      <c r="B242" s="16" t="s">
        <v>422</v>
      </c>
      <c r="C242" s="15" t="s">
        <v>423</v>
      </c>
      <c r="D242" s="28">
        <v>44910</v>
      </c>
      <c r="E242" s="29">
        <v>5687.94</v>
      </c>
      <c r="F242" s="18" t="s">
        <v>14</v>
      </c>
      <c r="G242" s="18">
        <v>5687.94</v>
      </c>
      <c r="H242" s="18">
        <f t="shared" si="17"/>
        <v>0</v>
      </c>
      <c r="I242" s="18" t="s">
        <v>19</v>
      </c>
    </row>
    <row r="243" spans="1:9" s="45" customFormat="1" ht="75" customHeight="1" x14ac:dyDescent="0.25">
      <c r="A243" s="15" t="s">
        <v>378</v>
      </c>
      <c r="B243" s="16" t="s">
        <v>424</v>
      </c>
      <c r="C243" s="15" t="s">
        <v>425</v>
      </c>
      <c r="D243" s="28">
        <v>44910</v>
      </c>
      <c r="E243" s="29">
        <v>5555.48</v>
      </c>
      <c r="F243" s="18" t="s">
        <v>14</v>
      </c>
      <c r="G243" s="18">
        <v>5555.48</v>
      </c>
      <c r="H243" s="18">
        <f t="shared" ref="H243:H306" si="18">+E243-G243</f>
        <v>0</v>
      </c>
      <c r="I243" s="18" t="s">
        <v>19</v>
      </c>
    </row>
    <row r="244" spans="1:9" s="45" customFormat="1" ht="75" customHeight="1" x14ac:dyDescent="0.25">
      <c r="A244" s="15" t="s">
        <v>378</v>
      </c>
      <c r="B244" s="16" t="s">
        <v>426</v>
      </c>
      <c r="C244" s="15" t="s">
        <v>427</v>
      </c>
      <c r="D244" s="28">
        <v>44910</v>
      </c>
      <c r="E244" s="29">
        <v>6857.54</v>
      </c>
      <c r="F244" s="18" t="s">
        <v>14</v>
      </c>
      <c r="G244" s="18">
        <v>6857.54</v>
      </c>
      <c r="H244" s="18">
        <f t="shared" si="18"/>
        <v>0</v>
      </c>
      <c r="I244" s="18" t="s">
        <v>19</v>
      </c>
    </row>
    <row r="245" spans="1:9" s="45" customFormat="1" ht="75" customHeight="1" x14ac:dyDescent="0.25">
      <c r="A245" s="15" t="s">
        <v>428</v>
      </c>
      <c r="B245" s="16" t="s">
        <v>429</v>
      </c>
      <c r="C245" s="15" t="s">
        <v>430</v>
      </c>
      <c r="D245" s="28">
        <v>44911</v>
      </c>
      <c r="E245" s="29">
        <v>9058.99</v>
      </c>
      <c r="F245" s="18" t="s">
        <v>14</v>
      </c>
      <c r="G245" s="18">
        <v>9058.99</v>
      </c>
      <c r="H245" s="18">
        <f t="shared" si="18"/>
        <v>0</v>
      </c>
      <c r="I245" s="18" t="s">
        <v>19</v>
      </c>
    </row>
    <row r="246" spans="1:9" s="45" customFormat="1" ht="45" customHeight="1" x14ac:dyDescent="0.25">
      <c r="A246" s="15" t="s">
        <v>431</v>
      </c>
      <c r="B246" s="16" t="s">
        <v>432</v>
      </c>
      <c r="C246" s="15">
        <v>9399</v>
      </c>
      <c r="D246" s="28">
        <v>44911</v>
      </c>
      <c r="E246" s="29">
        <v>2400</v>
      </c>
      <c r="F246" s="18" t="s">
        <v>14</v>
      </c>
      <c r="G246" s="18">
        <v>2400</v>
      </c>
      <c r="H246" s="18">
        <f t="shared" si="18"/>
        <v>0</v>
      </c>
      <c r="I246" s="18" t="s">
        <v>19</v>
      </c>
    </row>
    <row r="247" spans="1:9" s="45" customFormat="1" ht="45" customHeight="1" x14ac:dyDescent="0.25">
      <c r="A247" s="15" t="s">
        <v>433</v>
      </c>
      <c r="B247" s="16" t="s">
        <v>434</v>
      </c>
      <c r="C247" s="15">
        <v>9403</v>
      </c>
      <c r="D247" s="28">
        <v>44911</v>
      </c>
      <c r="E247" s="29">
        <v>4800</v>
      </c>
      <c r="F247" s="18" t="s">
        <v>14</v>
      </c>
      <c r="G247" s="18">
        <v>4800</v>
      </c>
      <c r="H247" s="18">
        <f t="shared" si="18"/>
        <v>0</v>
      </c>
      <c r="I247" s="18" t="s">
        <v>19</v>
      </c>
    </row>
    <row r="248" spans="1:9" s="45" customFormat="1" ht="45" customHeight="1" x14ac:dyDescent="0.25">
      <c r="A248" s="15" t="s">
        <v>435</v>
      </c>
      <c r="B248" s="16" t="s">
        <v>436</v>
      </c>
      <c r="C248" s="15" t="s">
        <v>437</v>
      </c>
      <c r="D248" s="28">
        <v>44911</v>
      </c>
      <c r="E248" s="29">
        <v>550</v>
      </c>
      <c r="F248" s="29" t="s">
        <v>14</v>
      </c>
      <c r="G248" s="18">
        <v>550</v>
      </c>
      <c r="H248" s="18">
        <f t="shared" si="18"/>
        <v>0</v>
      </c>
      <c r="I248" s="18" t="s">
        <v>19</v>
      </c>
    </row>
    <row r="249" spans="1:9" s="45" customFormat="1" ht="45" customHeight="1" x14ac:dyDescent="0.25">
      <c r="A249" s="15" t="s">
        <v>435</v>
      </c>
      <c r="B249" s="16" t="s">
        <v>438</v>
      </c>
      <c r="C249" s="15" t="s">
        <v>439</v>
      </c>
      <c r="D249" s="28">
        <v>44911</v>
      </c>
      <c r="E249" s="29">
        <v>550</v>
      </c>
      <c r="F249" s="29" t="s">
        <v>14</v>
      </c>
      <c r="G249" s="18">
        <v>550</v>
      </c>
      <c r="H249" s="18">
        <f t="shared" si="18"/>
        <v>0</v>
      </c>
      <c r="I249" s="18" t="s">
        <v>19</v>
      </c>
    </row>
    <row r="250" spans="1:9" s="45" customFormat="1" ht="45" customHeight="1" x14ac:dyDescent="0.25">
      <c r="A250" s="15" t="s">
        <v>435</v>
      </c>
      <c r="B250" s="16" t="s">
        <v>440</v>
      </c>
      <c r="C250" s="15" t="s">
        <v>441</v>
      </c>
      <c r="D250" s="28">
        <v>44911</v>
      </c>
      <c r="E250" s="29">
        <v>550</v>
      </c>
      <c r="F250" s="29" t="s">
        <v>14</v>
      </c>
      <c r="G250" s="18">
        <v>550</v>
      </c>
      <c r="H250" s="18">
        <f t="shared" si="18"/>
        <v>0</v>
      </c>
      <c r="I250" s="18" t="s">
        <v>19</v>
      </c>
    </row>
    <row r="251" spans="1:9" s="45" customFormat="1" ht="45" customHeight="1" x14ac:dyDescent="0.25">
      <c r="A251" s="15" t="s">
        <v>435</v>
      </c>
      <c r="B251" s="16" t="s">
        <v>442</v>
      </c>
      <c r="C251" s="15" t="s">
        <v>443</v>
      </c>
      <c r="D251" s="28">
        <v>44911</v>
      </c>
      <c r="E251" s="29">
        <v>550</v>
      </c>
      <c r="F251" s="29" t="s">
        <v>14</v>
      </c>
      <c r="G251" s="18">
        <v>550</v>
      </c>
      <c r="H251" s="18">
        <f t="shared" si="18"/>
        <v>0</v>
      </c>
      <c r="I251" s="18" t="s">
        <v>19</v>
      </c>
    </row>
    <row r="252" spans="1:9" s="45" customFormat="1" ht="45" customHeight="1" x14ac:dyDescent="0.25">
      <c r="A252" s="15" t="s">
        <v>435</v>
      </c>
      <c r="B252" s="16" t="s">
        <v>444</v>
      </c>
      <c r="C252" s="15" t="s">
        <v>445</v>
      </c>
      <c r="D252" s="28">
        <v>44911</v>
      </c>
      <c r="E252" s="29">
        <v>550</v>
      </c>
      <c r="F252" s="29" t="s">
        <v>14</v>
      </c>
      <c r="G252" s="18">
        <v>550</v>
      </c>
      <c r="H252" s="18">
        <f t="shared" si="18"/>
        <v>0</v>
      </c>
      <c r="I252" s="18" t="s">
        <v>19</v>
      </c>
    </row>
    <row r="253" spans="1:9" s="45" customFormat="1" ht="45" customHeight="1" x14ac:dyDescent="0.25">
      <c r="A253" s="15" t="s">
        <v>435</v>
      </c>
      <c r="B253" s="16" t="s">
        <v>446</v>
      </c>
      <c r="C253" s="15" t="s">
        <v>447</v>
      </c>
      <c r="D253" s="28">
        <v>44911</v>
      </c>
      <c r="E253" s="29">
        <v>550</v>
      </c>
      <c r="F253" s="29" t="s">
        <v>14</v>
      </c>
      <c r="G253" s="18">
        <v>550</v>
      </c>
      <c r="H253" s="18">
        <f t="shared" si="18"/>
        <v>0</v>
      </c>
      <c r="I253" s="18" t="s">
        <v>19</v>
      </c>
    </row>
    <row r="254" spans="1:9" s="45" customFormat="1" ht="45" customHeight="1" x14ac:dyDescent="0.25">
      <c r="A254" s="15" t="s">
        <v>435</v>
      </c>
      <c r="B254" s="16" t="s">
        <v>448</v>
      </c>
      <c r="C254" s="15" t="s">
        <v>449</v>
      </c>
      <c r="D254" s="28">
        <v>44911</v>
      </c>
      <c r="E254" s="29">
        <v>500</v>
      </c>
      <c r="F254" s="29" t="s">
        <v>14</v>
      </c>
      <c r="G254" s="18">
        <v>500</v>
      </c>
      <c r="H254" s="18">
        <f t="shared" si="18"/>
        <v>0</v>
      </c>
      <c r="I254" s="18" t="s">
        <v>19</v>
      </c>
    </row>
    <row r="255" spans="1:9" s="45" customFormat="1" ht="45" customHeight="1" x14ac:dyDescent="0.25">
      <c r="A255" s="15" t="s">
        <v>435</v>
      </c>
      <c r="B255" s="16" t="s">
        <v>450</v>
      </c>
      <c r="C255" s="15" t="s">
        <v>451</v>
      </c>
      <c r="D255" s="28">
        <v>44911</v>
      </c>
      <c r="E255" s="29">
        <v>450</v>
      </c>
      <c r="F255" s="29" t="s">
        <v>14</v>
      </c>
      <c r="G255" s="18">
        <v>450</v>
      </c>
      <c r="H255" s="18">
        <f t="shared" si="18"/>
        <v>0</v>
      </c>
      <c r="I255" s="18" t="s">
        <v>19</v>
      </c>
    </row>
    <row r="256" spans="1:9" s="45" customFormat="1" ht="45" customHeight="1" x14ac:dyDescent="0.25">
      <c r="A256" s="15" t="s">
        <v>452</v>
      </c>
      <c r="B256" s="16" t="s">
        <v>453</v>
      </c>
      <c r="C256" s="15">
        <v>9428</v>
      </c>
      <c r="D256" s="28">
        <v>44914</v>
      </c>
      <c r="E256" s="29">
        <v>4800</v>
      </c>
      <c r="F256" s="18" t="s">
        <v>14</v>
      </c>
      <c r="G256" s="18">
        <v>4800</v>
      </c>
      <c r="H256" s="18">
        <f t="shared" si="18"/>
        <v>0</v>
      </c>
      <c r="I256" s="18" t="s">
        <v>19</v>
      </c>
    </row>
    <row r="257" spans="1:12" s="45" customFormat="1" ht="51" customHeight="1" x14ac:dyDescent="0.25">
      <c r="A257" s="15" t="s">
        <v>125</v>
      </c>
      <c r="B257" s="16" t="s">
        <v>126</v>
      </c>
      <c r="C257" s="15" t="s">
        <v>454</v>
      </c>
      <c r="D257" s="28">
        <v>44914</v>
      </c>
      <c r="E257" s="29">
        <v>7747</v>
      </c>
      <c r="F257" s="18" t="s">
        <v>14</v>
      </c>
      <c r="G257" s="18">
        <v>7747</v>
      </c>
      <c r="H257" s="18">
        <f t="shared" si="18"/>
        <v>0</v>
      </c>
      <c r="I257" s="18" t="s">
        <v>19</v>
      </c>
    </row>
    <row r="258" spans="1:12" s="45" customFormat="1" ht="60" customHeight="1" x14ac:dyDescent="0.25">
      <c r="A258" s="15" t="s">
        <v>247</v>
      </c>
      <c r="B258" s="16" t="s">
        <v>455</v>
      </c>
      <c r="C258" s="15" t="s">
        <v>456</v>
      </c>
      <c r="D258" s="28">
        <v>44914</v>
      </c>
      <c r="E258" s="29">
        <v>17946.099999999999</v>
      </c>
      <c r="F258" s="18" t="s">
        <v>14</v>
      </c>
      <c r="G258" s="18">
        <v>17946.099999999999</v>
      </c>
      <c r="H258" s="18">
        <f t="shared" si="18"/>
        <v>0</v>
      </c>
      <c r="I258" s="18" t="s">
        <v>19</v>
      </c>
    </row>
    <row r="259" spans="1:12" s="45" customFormat="1" ht="90" customHeight="1" x14ac:dyDescent="0.25">
      <c r="A259" s="15" t="s">
        <v>457</v>
      </c>
      <c r="B259" s="16" t="s">
        <v>458</v>
      </c>
      <c r="C259" s="40" t="s">
        <v>459</v>
      </c>
      <c r="D259" s="28">
        <v>44914</v>
      </c>
      <c r="E259" s="29">
        <v>25696.29</v>
      </c>
      <c r="F259" s="18" t="s">
        <v>14</v>
      </c>
      <c r="G259" s="18">
        <f>4052.77+21643.52</f>
        <v>25696.29</v>
      </c>
      <c r="H259" s="18">
        <f>+E259-G259</f>
        <v>0</v>
      </c>
      <c r="I259" s="18" t="s">
        <v>19</v>
      </c>
      <c r="K259" s="46"/>
      <c r="L259" s="47"/>
    </row>
    <row r="260" spans="1:12" s="45" customFormat="1" ht="75" customHeight="1" x14ac:dyDescent="0.25">
      <c r="A260" s="15" t="s">
        <v>460</v>
      </c>
      <c r="B260" s="16" t="s">
        <v>461</v>
      </c>
      <c r="C260" s="15" t="s">
        <v>462</v>
      </c>
      <c r="D260" s="28">
        <v>44914</v>
      </c>
      <c r="E260" s="29">
        <v>2148.16</v>
      </c>
      <c r="F260" s="18" t="s">
        <v>14</v>
      </c>
      <c r="G260" s="18">
        <v>2148.16</v>
      </c>
      <c r="H260" s="18">
        <f t="shared" si="18"/>
        <v>0</v>
      </c>
      <c r="I260" s="18" t="s">
        <v>19</v>
      </c>
    </row>
    <row r="261" spans="1:12" s="45" customFormat="1" ht="60" customHeight="1" x14ac:dyDescent="0.25">
      <c r="A261" s="15" t="s">
        <v>463</v>
      </c>
      <c r="B261" s="16" t="s">
        <v>464</v>
      </c>
      <c r="C261" s="15" t="s">
        <v>465</v>
      </c>
      <c r="D261" s="28">
        <v>44914</v>
      </c>
      <c r="E261" s="29">
        <f>13500-0.23</f>
        <v>13499.77</v>
      </c>
      <c r="F261" s="18" t="s">
        <v>14</v>
      </c>
      <c r="G261" s="18">
        <v>13499.77</v>
      </c>
      <c r="H261" s="18">
        <f t="shared" si="18"/>
        <v>0</v>
      </c>
      <c r="I261" s="18" t="s">
        <v>19</v>
      </c>
      <c r="K261" s="48"/>
    </row>
    <row r="262" spans="1:12" s="45" customFormat="1" ht="45" customHeight="1" x14ac:dyDescent="0.25">
      <c r="A262" s="15" t="s">
        <v>306</v>
      </c>
      <c r="B262" s="16" t="s">
        <v>466</v>
      </c>
      <c r="C262" s="15" t="s">
        <v>467</v>
      </c>
      <c r="D262" s="28">
        <v>44914</v>
      </c>
      <c r="E262" s="29">
        <v>72374.289999999994</v>
      </c>
      <c r="F262" s="18" t="s">
        <v>14</v>
      </c>
      <c r="G262" s="18">
        <v>72374.289999999994</v>
      </c>
      <c r="H262" s="18">
        <f t="shared" si="18"/>
        <v>0</v>
      </c>
      <c r="I262" s="18" t="s">
        <v>19</v>
      </c>
    </row>
    <row r="263" spans="1:12" s="45" customFormat="1" ht="30" customHeight="1" x14ac:dyDescent="0.25">
      <c r="A263" s="15" t="s">
        <v>306</v>
      </c>
      <c r="B263" s="16" t="s">
        <v>172</v>
      </c>
      <c r="C263" s="15" t="s">
        <v>467</v>
      </c>
      <c r="D263" s="28">
        <v>44914</v>
      </c>
      <c r="E263" s="29">
        <v>5467</v>
      </c>
      <c r="F263" s="18" t="s">
        <v>14</v>
      </c>
      <c r="G263" s="18">
        <v>5467</v>
      </c>
      <c r="H263" s="18">
        <f t="shared" si="18"/>
        <v>0</v>
      </c>
      <c r="I263" s="18" t="s">
        <v>19</v>
      </c>
    </row>
    <row r="264" spans="1:12" s="45" customFormat="1" ht="30" customHeight="1" x14ac:dyDescent="0.25">
      <c r="A264" s="15" t="s">
        <v>306</v>
      </c>
      <c r="B264" s="16" t="s">
        <v>173</v>
      </c>
      <c r="C264" s="15" t="s">
        <v>467</v>
      </c>
      <c r="D264" s="28">
        <v>44914</v>
      </c>
      <c r="E264" s="29">
        <v>5459.31</v>
      </c>
      <c r="F264" s="18" t="s">
        <v>14</v>
      </c>
      <c r="G264" s="18">
        <v>5459.31</v>
      </c>
      <c r="H264" s="18">
        <f t="shared" si="18"/>
        <v>0</v>
      </c>
      <c r="I264" s="18" t="s">
        <v>19</v>
      </c>
    </row>
    <row r="265" spans="1:12" s="45" customFormat="1" ht="45" customHeight="1" x14ac:dyDescent="0.25">
      <c r="A265" s="15" t="s">
        <v>306</v>
      </c>
      <c r="B265" s="16" t="s">
        <v>174</v>
      </c>
      <c r="C265" s="15" t="s">
        <v>467</v>
      </c>
      <c r="D265" s="28">
        <v>44914</v>
      </c>
      <c r="E265" s="29">
        <v>924</v>
      </c>
      <c r="F265" s="18" t="s">
        <v>14</v>
      </c>
      <c r="G265" s="18">
        <v>924</v>
      </c>
      <c r="H265" s="18">
        <f t="shared" si="18"/>
        <v>0</v>
      </c>
      <c r="I265" s="18" t="s">
        <v>19</v>
      </c>
    </row>
    <row r="266" spans="1:12" s="45" customFormat="1" ht="15" customHeight="1" x14ac:dyDescent="0.25">
      <c r="A266" s="15" t="s">
        <v>306</v>
      </c>
      <c r="B266" s="16" t="s">
        <v>411</v>
      </c>
      <c r="C266" s="15" t="s">
        <v>467</v>
      </c>
      <c r="D266" s="28">
        <v>44914</v>
      </c>
      <c r="E266" s="29">
        <v>75</v>
      </c>
      <c r="F266" s="18" t="s">
        <v>14</v>
      </c>
      <c r="G266" s="18">
        <v>75</v>
      </c>
      <c r="H266" s="18">
        <f t="shared" si="18"/>
        <v>0</v>
      </c>
      <c r="I266" s="18" t="s">
        <v>19</v>
      </c>
    </row>
    <row r="267" spans="1:12" s="45" customFormat="1" ht="30" customHeight="1" x14ac:dyDescent="0.25">
      <c r="A267" s="15" t="s">
        <v>306</v>
      </c>
      <c r="B267" s="16" t="s">
        <v>468</v>
      </c>
      <c r="C267" s="15" t="s">
        <v>467</v>
      </c>
      <c r="D267" s="28">
        <v>44914</v>
      </c>
      <c r="E267" s="29">
        <v>79826.490000000005</v>
      </c>
      <c r="F267" s="18" t="s">
        <v>14</v>
      </c>
      <c r="G267" s="18">
        <v>79826.490000000005</v>
      </c>
      <c r="H267" s="18">
        <f t="shared" si="18"/>
        <v>0</v>
      </c>
      <c r="I267" s="18" t="s">
        <v>19</v>
      </c>
    </row>
    <row r="268" spans="1:12" s="45" customFormat="1" ht="30" customHeight="1" x14ac:dyDescent="0.25">
      <c r="A268" s="15" t="s">
        <v>306</v>
      </c>
      <c r="B268" s="16" t="s">
        <v>172</v>
      </c>
      <c r="C268" s="15" t="s">
        <v>467</v>
      </c>
      <c r="D268" s="28">
        <v>44914</v>
      </c>
      <c r="E268" s="29">
        <v>6035.01</v>
      </c>
      <c r="F268" s="18" t="s">
        <v>14</v>
      </c>
      <c r="G268" s="18">
        <v>6035.01</v>
      </c>
      <c r="H268" s="18">
        <f t="shared" si="18"/>
        <v>0</v>
      </c>
      <c r="I268" s="18" t="s">
        <v>19</v>
      </c>
    </row>
    <row r="269" spans="1:12" s="45" customFormat="1" ht="30" customHeight="1" x14ac:dyDescent="0.25">
      <c r="A269" s="15" t="s">
        <v>306</v>
      </c>
      <c r="B269" s="16" t="s">
        <v>173</v>
      </c>
      <c r="C269" s="15" t="s">
        <v>467</v>
      </c>
      <c r="D269" s="28">
        <v>44914</v>
      </c>
      <c r="E269" s="29">
        <v>6026.49</v>
      </c>
      <c r="F269" s="18" t="s">
        <v>14</v>
      </c>
      <c r="G269" s="18">
        <v>6026.49</v>
      </c>
      <c r="H269" s="18">
        <f t="shared" si="18"/>
        <v>0</v>
      </c>
      <c r="I269" s="18" t="s">
        <v>19</v>
      </c>
    </row>
    <row r="270" spans="1:12" s="45" customFormat="1" ht="45" customHeight="1" x14ac:dyDescent="0.25">
      <c r="A270" s="15" t="s">
        <v>306</v>
      </c>
      <c r="B270" s="16" t="s">
        <v>174</v>
      </c>
      <c r="C270" s="15" t="s">
        <v>467</v>
      </c>
      <c r="D270" s="28">
        <v>44914</v>
      </c>
      <c r="E270" s="29">
        <v>1020</v>
      </c>
      <c r="F270" s="18" t="s">
        <v>14</v>
      </c>
      <c r="G270" s="18">
        <v>1020</v>
      </c>
      <c r="H270" s="18">
        <f t="shared" si="18"/>
        <v>0</v>
      </c>
      <c r="I270" s="18" t="s">
        <v>19</v>
      </c>
    </row>
    <row r="271" spans="1:12" s="45" customFormat="1" ht="15" customHeight="1" x14ac:dyDescent="0.25">
      <c r="A271" s="15" t="s">
        <v>306</v>
      </c>
      <c r="B271" s="16" t="s">
        <v>411</v>
      </c>
      <c r="C271" s="15" t="s">
        <v>467</v>
      </c>
      <c r="D271" s="28">
        <v>44914</v>
      </c>
      <c r="E271" s="29">
        <v>150</v>
      </c>
      <c r="F271" s="18" t="s">
        <v>14</v>
      </c>
      <c r="G271" s="18">
        <v>150</v>
      </c>
      <c r="H271" s="18">
        <f t="shared" si="18"/>
        <v>0</v>
      </c>
      <c r="I271" s="18" t="s">
        <v>19</v>
      </c>
    </row>
    <row r="272" spans="1:12" s="45" customFormat="1" ht="60" customHeight="1" x14ac:dyDescent="0.25">
      <c r="A272" s="15" t="s">
        <v>469</v>
      </c>
      <c r="B272" s="16" t="s">
        <v>470</v>
      </c>
      <c r="C272" s="15" t="s">
        <v>471</v>
      </c>
      <c r="D272" s="28">
        <v>44914</v>
      </c>
      <c r="E272" s="29">
        <v>58551.6</v>
      </c>
      <c r="F272" s="18" t="s">
        <v>14</v>
      </c>
      <c r="G272" s="18">
        <v>58551.6</v>
      </c>
      <c r="H272" s="18">
        <f t="shared" si="18"/>
        <v>0</v>
      </c>
      <c r="I272" s="18" t="s">
        <v>19</v>
      </c>
    </row>
    <row r="273" spans="1:9" s="45" customFormat="1" ht="60" customHeight="1" x14ac:dyDescent="0.25">
      <c r="A273" s="15" t="s">
        <v>217</v>
      </c>
      <c r="B273" s="16" t="s">
        <v>472</v>
      </c>
      <c r="C273" s="15" t="s">
        <v>473</v>
      </c>
      <c r="D273" s="28">
        <v>44914</v>
      </c>
      <c r="E273" s="29">
        <v>433188.62</v>
      </c>
      <c r="F273" s="18" t="s">
        <v>14</v>
      </c>
      <c r="G273" s="18">
        <v>433188.62</v>
      </c>
      <c r="H273" s="18">
        <f t="shared" si="18"/>
        <v>0</v>
      </c>
      <c r="I273" s="18" t="s">
        <v>19</v>
      </c>
    </row>
    <row r="274" spans="1:9" s="45" customFormat="1" ht="30" customHeight="1" x14ac:dyDescent="0.25">
      <c r="A274" s="15" t="s">
        <v>306</v>
      </c>
      <c r="B274" s="16" t="s">
        <v>474</v>
      </c>
      <c r="C274" s="15" t="s">
        <v>69</v>
      </c>
      <c r="D274" s="28">
        <v>44915</v>
      </c>
      <c r="E274" s="29">
        <v>5768308.6699999999</v>
      </c>
      <c r="F274" s="18" t="s">
        <v>14</v>
      </c>
      <c r="G274" s="18">
        <v>5768308.6699999999</v>
      </c>
      <c r="H274" s="18">
        <f t="shared" si="18"/>
        <v>0</v>
      </c>
      <c r="I274" s="18" t="s">
        <v>19</v>
      </c>
    </row>
    <row r="275" spans="1:9" s="45" customFormat="1" ht="45" customHeight="1" x14ac:dyDescent="0.25">
      <c r="A275" s="15" t="s">
        <v>306</v>
      </c>
      <c r="B275" s="16" t="s">
        <v>475</v>
      </c>
      <c r="C275" s="15" t="s">
        <v>69</v>
      </c>
      <c r="D275" s="28">
        <v>44915</v>
      </c>
      <c r="E275" s="29">
        <v>774707.83</v>
      </c>
      <c r="F275" s="18" t="s">
        <v>14</v>
      </c>
      <c r="G275" s="18">
        <v>774707.83</v>
      </c>
      <c r="H275" s="18">
        <f t="shared" si="18"/>
        <v>0</v>
      </c>
      <c r="I275" s="18" t="s">
        <v>19</v>
      </c>
    </row>
    <row r="276" spans="1:9" s="45" customFormat="1" ht="60" customHeight="1" x14ac:dyDescent="0.25">
      <c r="A276" s="15" t="s">
        <v>388</v>
      </c>
      <c r="B276" s="16" t="s">
        <v>476</v>
      </c>
      <c r="C276" s="15" t="s">
        <v>477</v>
      </c>
      <c r="D276" s="28">
        <v>44915</v>
      </c>
      <c r="E276" s="29">
        <v>49998.96</v>
      </c>
      <c r="F276" s="18" t="s">
        <v>14</v>
      </c>
      <c r="G276" s="18">
        <v>49998.96</v>
      </c>
      <c r="H276" s="18">
        <f t="shared" si="18"/>
        <v>0</v>
      </c>
      <c r="I276" s="18" t="s">
        <v>19</v>
      </c>
    </row>
    <row r="277" spans="1:9" s="45" customFormat="1" ht="75" customHeight="1" x14ac:dyDescent="0.25">
      <c r="A277" s="15" t="s">
        <v>388</v>
      </c>
      <c r="B277" s="16" t="s">
        <v>478</v>
      </c>
      <c r="C277" s="15" t="s">
        <v>479</v>
      </c>
      <c r="D277" s="28">
        <v>44915</v>
      </c>
      <c r="E277" s="29">
        <v>45840.639999999999</v>
      </c>
      <c r="F277" s="18" t="s">
        <v>14</v>
      </c>
      <c r="G277" s="18">
        <v>45840.639999999999</v>
      </c>
      <c r="H277" s="18">
        <f t="shared" si="18"/>
        <v>0</v>
      </c>
      <c r="I277" s="18" t="s">
        <v>19</v>
      </c>
    </row>
    <row r="278" spans="1:9" s="45" customFormat="1" ht="60" customHeight="1" x14ac:dyDescent="0.25">
      <c r="A278" s="15" t="s">
        <v>480</v>
      </c>
      <c r="B278" s="16" t="s">
        <v>481</v>
      </c>
      <c r="C278" s="15" t="s">
        <v>482</v>
      </c>
      <c r="D278" s="28">
        <v>44915</v>
      </c>
      <c r="E278" s="29">
        <v>21240</v>
      </c>
      <c r="F278" s="18" t="s">
        <v>14</v>
      </c>
      <c r="G278" s="18">
        <v>21240</v>
      </c>
      <c r="H278" s="18">
        <f t="shared" si="18"/>
        <v>0</v>
      </c>
      <c r="I278" s="18" t="s">
        <v>19</v>
      </c>
    </row>
    <row r="279" spans="1:9" s="45" customFormat="1" ht="60" customHeight="1" x14ac:dyDescent="0.25">
      <c r="A279" s="15" t="s">
        <v>483</v>
      </c>
      <c r="B279" s="16" t="s">
        <v>484</v>
      </c>
      <c r="C279" s="15" t="s">
        <v>485</v>
      </c>
      <c r="D279" s="28">
        <v>44915</v>
      </c>
      <c r="E279" s="29">
        <v>84899.25</v>
      </c>
      <c r="F279" s="18" t="s">
        <v>14</v>
      </c>
      <c r="G279" s="18">
        <v>84899.25</v>
      </c>
      <c r="H279" s="18">
        <f t="shared" si="18"/>
        <v>0</v>
      </c>
      <c r="I279" s="18" t="s">
        <v>19</v>
      </c>
    </row>
    <row r="280" spans="1:9" s="45" customFormat="1" ht="60" customHeight="1" x14ac:dyDescent="0.25">
      <c r="A280" s="15" t="s">
        <v>339</v>
      </c>
      <c r="B280" s="16" t="s">
        <v>486</v>
      </c>
      <c r="C280" s="15" t="s">
        <v>487</v>
      </c>
      <c r="D280" s="28">
        <v>44916</v>
      </c>
      <c r="E280" s="29">
        <v>350068.24</v>
      </c>
      <c r="F280" s="18" t="s">
        <v>14</v>
      </c>
      <c r="G280" s="18">
        <v>350068.24</v>
      </c>
      <c r="H280" s="18">
        <f t="shared" si="18"/>
        <v>0</v>
      </c>
      <c r="I280" s="18" t="s">
        <v>19</v>
      </c>
    </row>
    <row r="281" spans="1:9" s="45" customFormat="1" ht="60" customHeight="1" x14ac:dyDescent="0.25">
      <c r="A281" s="15" t="s">
        <v>360</v>
      </c>
      <c r="B281" s="16" t="s">
        <v>488</v>
      </c>
      <c r="C281" s="15" t="s">
        <v>489</v>
      </c>
      <c r="D281" s="28">
        <v>44916</v>
      </c>
      <c r="E281" s="29">
        <v>8566.07</v>
      </c>
      <c r="F281" s="18" t="s">
        <v>14</v>
      </c>
      <c r="G281" s="18">
        <v>8566.07</v>
      </c>
      <c r="H281" s="18">
        <f t="shared" si="18"/>
        <v>0</v>
      </c>
      <c r="I281" s="18" t="s">
        <v>19</v>
      </c>
    </row>
    <row r="282" spans="1:9" s="45" customFormat="1" ht="45" customHeight="1" x14ac:dyDescent="0.25">
      <c r="A282" s="15" t="s">
        <v>490</v>
      </c>
      <c r="B282" s="16" t="s">
        <v>491</v>
      </c>
      <c r="C282" s="15">
        <v>9458</v>
      </c>
      <c r="D282" s="28">
        <v>44916</v>
      </c>
      <c r="E282" s="29">
        <v>2400</v>
      </c>
      <c r="F282" s="18" t="s">
        <v>14</v>
      </c>
      <c r="G282" s="18">
        <v>2400</v>
      </c>
      <c r="H282" s="18">
        <f t="shared" si="18"/>
        <v>0</v>
      </c>
      <c r="I282" s="18" t="s">
        <v>19</v>
      </c>
    </row>
    <row r="283" spans="1:9" s="45" customFormat="1" ht="90" customHeight="1" x14ac:dyDescent="0.25">
      <c r="A283" s="15" t="s">
        <v>492</v>
      </c>
      <c r="B283" s="16" t="s">
        <v>493</v>
      </c>
      <c r="C283" s="15" t="s">
        <v>494</v>
      </c>
      <c r="D283" s="28">
        <v>44916</v>
      </c>
      <c r="E283" s="29">
        <v>100300</v>
      </c>
      <c r="F283" s="18" t="s">
        <v>14</v>
      </c>
      <c r="G283" s="18">
        <v>100300</v>
      </c>
      <c r="H283" s="18">
        <f t="shared" si="18"/>
        <v>0</v>
      </c>
      <c r="I283" s="18" t="s">
        <v>19</v>
      </c>
    </row>
    <row r="284" spans="1:9" s="45" customFormat="1" ht="105" customHeight="1" x14ac:dyDescent="0.25">
      <c r="A284" s="15" t="s">
        <v>492</v>
      </c>
      <c r="B284" s="16" t="s">
        <v>495</v>
      </c>
      <c r="C284" s="15" t="s">
        <v>496</v>
      </c>
      <c r="D284" s="28">
        <v>44916</v>
      </c>
      <c r="E284" s="29">
        <v>395300</v>
      </c>
      <c r="F284" s="18" t="s">
        <v>14</v>
      </c>
      <c r="G284" s="18">
        <v>395300</v>
      </c>
      <c r="H284" s="18">
        <f t="shared" si="18"/>
        <v>0</v>
      </c>
      <c r="I284" s="18" t="s">
        <v>19</v>
      </c>
    </row>
    <row r="285" spans="1:9" s="45" customFormat="1" ht="105" customHeight="1" x14ac:dyDescent="0.25">
      <c r="A285" s="15" t="s">
        <v>497</v>
      </c>
      <c r="B285" s="16" t="s">
        <v>498</v>
      </c>
      <c r="C285" s="15" t="s">
        <v>499</v>
      </c>
      <c r="D285" s="28">
        <v>44917</v>
      </c>
      <c r="E285" s="29">
        <v>143606</v>
      </c>
      <c r="F285" s="18" t="s">
        <v>14</v>
      </c>
      <c r="G285" s="18">
        <v>143606</v>
      </c>
      <c r="H285" s="18">
        <f t="shared" si="18"/>
        <v>0</v>
      </c>
      <c r="I285" s="18" t="s">
        <v>19</v>
      </c>
    </row>
    <row r="286" spans="1:9" s="45" customFormat="1" ht="75" customHeight="1" x14ac:dyDescent="0.25">
      <c r="A286" s="15" t="s">
        <v>1697</v>
      </c>
      <c r="B286" s="16" t="s">
        <v>500</v>
      </c>
      <c r="C286" s="15" t="s">
        <v>501</v>
      </c>
      <c r="D286" s="28">
        <v>44917</v>
      </c>
      <c r="E286" s="29">
        <v>184850.13</v>
      </c>
      <c r="F286" s="18" t="s">
        <v>14</v>
      </c>
      <c r="G286" s="18">
        <v>184850.13</v>
      </c>
      <c r="H286" s="18">
        <f t="shared" si="18"/>
        <v>0</v>
      </c>
      <c r="I286" s="18" t="s">
        <v>19</v>
      </c>
    </row>
    <row r="287" spans="1:9" s="45" customFormat="1" ht="45" customHeight="1" x14ac:dyDescent="0.25">
      <c r="A287" s="15" t="s">
        <v>502</v>
      </c>
      <c r="B287" s="16" t="s">
        <v>503</v>
      </c>
      <c r="C287" s="15" t="s">
        <v>504</v>
      </c>
      <c r="D287" s="28">
        <v>44917</v>
      </c>
      <c r="E287" s="29">
        <v>57525</v>
      </c>
      <c r="F287" s="18" t="s">
        <v>14</v>
      </c>
      <c r="G287" s="18">
        <v>57525</v>
      </c>
      <c r="H287" s="18">
        <f t="shared" si="18"/>
        <v>0</v>
      </c>
      <c r="I287" s="18" t="s">
        <v>19</v>
      </c>
    </row>
    <row r="288" spans="1:9" s="45" customFormat="1" ht="45" customHeight="1" x14ac:dyDescent="0.25">
      <c r="A288" s="15" t="s">
        <v>505</v>
      </c>
      <c r="B288" s="16" t="s">
        <v>506</v>
      </c>
      <c r="C288" s="15">
        <v>9477</v>
      </c>
      <c r="D288" s="28">
        <v>44918</v>
      </c>
      <c r="E288" s="29">
        <v>4800</v>
      </c>
      <c r="F288" s="18" t="s">
        <v>14</v>
      </c>
      <c r="G288" s="18"/>
      <c r="H288" s="18">
        <f t="shared" si="18"/>
        <v>4800</v>
      </c>
      <c r="I288" s="18" t="s">
        <v>15</v>
      </c>
    </row>
    <row r="289" spans="1:9" s="45" customFormat="1" ht="60" customHeight="1" x14ac:dyDescent="0.25">
      <c r="A289" s="15" t="s">
        <v>507</v>
      </c>
      <c r="B289" s="16" t="s">
        <v>508</v>
      </c>
      <c r="C289" s="15" t="s">
        <v>509</v>
      </c>
      <c r="D289" s="28">
        <v>44918</v>
      </c>
      <c r="E289" s="29">
        <v>10502</v>
      </c>
      <c r="F289" s="18" t="s">
        <v>14</v>
      </c>
      <c r="G289" s="18">
        <v>10502</v>
      </c>
      <c r="H289" s="18">
        <f t="shared" si="18"/>
        <v>0</v>
      </c>
      <c r="I289" s="18" t="s">
        <v>19</v>
      </c>
    </row>
    <row r="290" spans="1:9" s="45" customFormat="1" ht="60" customHeight="1" x14ac:dyDescent="0.25">
      <c r="A290" s="15" t="s">
        <v>428</v>
      </c>
      <c r="B290" s="16" t="s">
        <v>510</v>
      </c>
      <c r="C290" s="15" t="s">
        <v>511</v>
      </c>
      <c r="D290" s="28">
        <v>44918</v>
      </c>
      <c r="E290" s="29">
        <v>6825.59</v>
      </c>
      <c r="F290" s="18" t="s">
        <v>14</v>
      </c>
      <c r="G290" s="18">
        <v>6825.59</v>
      </c>
      <c r="H290" s="18">
        <f t="shared" si="18"/>
        <v>0</v>
      </c>
      <c r="I290" s="18" t="s">
        <v>19</v>
      </c>
    </row>
    <row r="291" spans="1:9" s="45" customFormat="1" ht="45" customHeight="1" x14ac:dyDescent="0.25">
      <c r="A291" s="15" t="s">
        <v>512</v>
      </c>
      <c r="B291" s="16" t="s">
        <v>503</v>
      </c>
      <c r="C291" s="15" t="s">
        <v>513</v>
      </c>
      <c r="D291" s="28">
        <v>44918</v>
      </c>
      <c r="E291" s="29">
        <v>167265</v>
      </c>
      <c r="F291" s="18" t="s">
        <v>14</v>
      </c>
      <c r="G291" s="18">
        <v>167265</v>
      </c>
      <c r="H291" s="18">
        <f t="shared" si="18"/>
        <v>0</v>
      </c>
      <c r="I291" s="18" t="s">
        <v>19</v>
      </c>
    </row>
    <row r="292" spans="1:9" s="45" customFormat="1" ht="60" customHeight="1" x14ac:dyDescent="0.25">
      <c r="A292" s="15" t="s">
        <v>514</v>
      </c>
      <c r="B292" s="16" t="s">
        <v>515</v>
      </c>
      <c r="C292" s="15" t="s">
        <v>516</v>
      </c>
      <c r="D292" s="28">
        <v>44918</v>
      </c>
      <c r="E292" s="29">
        <v>172040.46</v>
      </c>
      <c r="F292" s="18" t="s">
        <v>14</v>
      </c>
      <c r="G292" s="18">
        <v>172040.46</v>
      </c>
      <c r="H292" s="18">
        <f t="shared" si="18"/>
        <v>0</v>
      </c>
      <c r="I292" s="18" t="s">
        <v>19</v>
      </c>
    </row>
    <row r="293" spans="1:9" s="45" customFormat="1" ht="60" customHeight="1" x14ac:dyDescent="0.25">
      <c r="A293" s="15" t="s">
        <v>517</v>
      </c>
      <c r="B293" s="16" t="s">
        <v>518</v>
      </c>
      <c r="C293" s="15" t="s">
        <v>441</v>
      </c>
      <c r="D293" s="28">
        <v>44918</v>
      </c>
      <c r="E293" s="29">
        <v>43486.27</v>
      </c>
      <c r="F293" s="18" t="s">
        <v>14</v>
      </c>
      <c r="G293" s="18">
        <v>43486.27</v>
      </c>
      <c r="H293" s="18">
        <f t="shared" si="18"/>
        <v>0</v>
      </c>
      <c r="I293" s="18" t="s">
        <v>19</v>
      </c>
    </row>
    <row r="294" spans="1:9" s="45" customFormat="1" ht="60" customHeight="1" x14ac:dyDescent="0.25">
      <c r="A294" s="15" t="s">
        <v>517</v>
      </c>
      <c r="B294" s="16" t="s">
        <v>519</v>
      </c>
      <c r="C294" s="15" t="s">
        <v>443</v>
      </c>
      <c r="D294" s="28">
        <v>44918</v>
      </c>
      <c r="E294" s="29">
        <v>903.76</v>
      </c>
      <c r="F294" s="18" t="s">
        <v>14</v>
      </c>
      <c r="G294" s="18">
        <v>903.76</v>
      </c>
      <c r="H294" s="18">
        <f t="shared" si="18"/>
        <v>0</v>
      </c>
      <c r="I294" s="18" t="s">
        <v>19</v>
      </c>
    </row>
    <row r="295" spans="1:9" s="45" customFormat="1" ht="60" customHeight="1" x14ac:dyDescent="0.25">
      <c r="A295" s="15" t="s">
        <v>517</v>
      </c>
      <c r="B295" s="16" t="s">
        <v>519</v>
      </c>
      <c r="C295" s="15" t="s">
        <v>445</v>
      </c>
      <c r="D295" s="28">
        <v>44918</v>
      </c>
      <c r="E295" s="29">
        <v>903.76</v>
      </c>
      <c r="F295" s="18" t="s">
        <v>14</v>
      </c>
      <c r="G295" s="18">
        <v>903.76</v>
      </c>
      <c r="H295" s="18">
        <f>+E295-G295</f>
        <v>0</v>
      </c>
      <c r="I295" s="18" t="s">
        <v>19</v>
      </c>
    </row>
    <row r="296" spans="1:9" s="45" customFormat="1" ht="60" customHeight="1" x14ac:dyDescent="0.25">
      <c r="A296" s="15" t="s">
        <v>517</v>
      </c>
      <c r="B296" s="16" t="s">
        <v>520</v>
      </c>
      <c r="C296" s="15" t="s">
        <v>447</v>
      </c>
      <c r="D296" s="28">
        <v>44918</v>
      </c>
      <c r="E296" s="29">
        <v>38533.82</v>
      </c>
      <c r="F296" s="18" t="s">
        <v>14</v>
      </c>
      <c r="G296" s="18">
        <v>38533.82</v>
      </c>
      <c r="H296" s="18">
        <f t="shared" si="18"/>
        <v>0</v>
      </c>
      <c r="I296" s="18" t="s">
        <v>19</v>
      </c>
    </row>
    <row r="297" spans="1:9" s="45" customFormat="1" ht="60" customHeight="1" x14ac:dyDescent="0.25">
      <c r="A297" s="15" t="s">
        <v>517</v>
      </c>
      <c r="B297" s="16" t="s">
        <v>518</v>
      </c>
      <c r="C297" s="15" t="s">
        <v>449</v>
      </c>
      <c r="D297" s="28">
        <v>44918</v>
      </c>
      <c r="E297" s="29">
        <v>82149.88</v>
      </c>
      <c r="F297" s="18" t="s">
        <v>14</v>
      </c>
      <c r="G297" s="18">
        <v>82149.88</v>
      </c>
      <c r="H297" s="18">
        <f t="shared" si="18"/>
        <v>0</v>
      </c>
      <c r="I297" s="18" t="s">
        <v>19</v>
      </c>
    </row>
    <row r="298" spans="1:9" s="45" customFormat="1" ht="60" customHeight="1" x14ac:dyDescent="0.25">
      <c r="A298" s="15" t="s">
        <v>514</v>
      </c>
      <c r="B298" s="16" t="s">
        <v>472</v>
      </c>
      <c r="C298" s="15" t="s">
        <v>521</v>
      </c>
      <c r="D298" s="28">
        <v>44921</v>
      </c>
      <c r="E298" s="29">
        <v>90594.5</v>
      </c>
      <c r="F298" s="18" t="s">
        <v>14</v>
      </c>
      <c r="G298" s="18">
        <v>90594.5</v>
      </c>
      <c r="H298" s="18">
        <f t="shared" si="18"/>
        <v>0</v>
      </c>
      <c r="I298" s="18" t="s">
        <v>19</v>
      </c>
    </row>
    <row r="299" spans="1:9" s="45" customFormat="1" ht="60" customHeight="1" x14ac:dyDescent="0.25">
      <c r="A299" s="15" t="s">
        <v>514</v>
      </c>
      <c r="B299" s="16" t="s">
        <v>522</v>
      </c>
      <c r="C299" s="15" t="s">
        <v>523</v>
      </c>
      <c r="D299" s="28">
        <v>44921</v>
      </c>
      <c r="E299" s="29">
        <v>62332.32</v>
      </c>
      <c r="F299" s="18" t="s">
        <v>14</v>
      </c>
      <c r="G299" s="18">
        <v>62332.32</v>
      </c>
      <c r="H299" s="18">
        <f t="shared" si="18"/>
        <v>0</v>
      </c>
      <c r="I299" s="18" t="s">
        <v>19</v>
      </c>
    </row>
    <row r="300" spans="1:9" s="45" customFormat="1" ht="74.25" customHeight="1" x14ac:dyDescent="0.25">
      <c r="A300" s="15" t="s">
        <v>524</v>
      </c>
      <c r="B300" s="16" t="s">
        <v>525</v>
      </c>
      <c r="C300" s="15" t="s">
        <v>526</v>
      </c>
      <c r="D300" s="28">
        <v>44921</v>
      </c>
      <c r="E300" s="29">
        <v>164396.42000000001</v>
      </c>
      <c r="F300" s="18" t="s">
        <v>14</v>
      </c>
      <c r="G300" s="18">
        <v>164396.42000000001</v>
      </c>
      <c r="H300" s="18">
        <f t="shared" si="18"/>
        <v>0</v>
      </c>
      <c r="I300" s="18" t="s">
        <v>19</v>
      </c>
    </row>
    <row r="301" spans="1:9" s="45" customFormat="1" ht="60" customHeight="1" x14ac:dyDescent="0.25">
      <c r="A301" s="15" t="s">
        <v>388</v>
      </c>
      <c r="B301" s="16" t="s">
        <v>527</v>
      </c>
      <c r="C301" s="15" t="s">
        <v>528</v>
      </c>
      <c r="D301" s="28">
        <v>44921</v>
      </c>
      <c r="E301" s="29">
        <v>64782</v>
      </c>
      <c r="F301" s="18" t="s">
        <v>14</v>
      </c>
      <c r="G301" s="18">
        <v>64782</v>
      </c>
      <c r="H301" s="18">
        <f t="shared" si="18"/>
        <v>0</v>
      </c>
      <c r="I301" s="18" t="s">
        <v>19</v>
      </c>
    </row>
    <row r="302" spans="1:9" s="45" customFormat="1" ht="60" customHeight="1" x14ac:dyDescent="0.25">
      <c r="A302" s="15" t="s">
        <v>217</v>
      </c>
      <c r="B302" s="16" t="s">
        <v>529</v>
      </c>
      <c r="C302" s="15" t="s">
        <v>530</v>
      </c>
      <c r="D302" s="28">
        <v>44921</v>
      </c>
      <c r="E302" s="29">
        <v>814842.5</v>
      </c>
      <c r="F302" s="18" t="s">
        <v>14</v>
      </c>
      <c r="G302" s="18">
        <v>814842.5</v>
      </c>
      <c r="H302" s="18">
        <f t="shared" si="18"/>
        <v>0</v>
      </c>
      <c r="I302" s="18" t="s">
        <v>19</v>
      </c>
    </row>
    <row r="303" spans="1:9" s="45" customFormat="1" ht="60" customHeight="1" x14ac:dyDescent="0.25">
      <c r="A303" s="15" t="s">
        <v>217</v>
      </c>
      <c r="B303" s="16" t="s">
        <v>531</v>
      </c>
      <c r="C303" s="15" t="s">
        <v>532</v>
      </c>
      <c r="D303" s="28">
        <v>44921</v>
      </c>
      <c r="E303" s="29">
        <v>82024.160000000003</v>
      </c>
      <c r="F303" s="18" t="s">
        <v>14</v>
      </c>
      <c r="G303" s="18">
        <v>82024.160000000003</v>
      </c>
      <c r="H303" s="18">
        <f t="shared" si="18"/>
        <v>0</v>
      </c>
      <c r="I303" s="18" t="s">
        <v>19</v>
      </c>
    </row>
    <row r="304" spans="1:9" s="45" customFormat="1" ht="60" customHeight="1" x14ac:dyDescent="0.25">
      <c r="A304" s="15" t="s">
        <v>533</v>
      </c>
      <c r="B304" s="16" t="s">
        <v>534</v>
      </c>
      <c r="C304" s="15" t="s">
        <v>535</v>
      </c>
      <c r="D304" s="28">
        <v>44922</v>
      </c>
      <c r="E304" s="29">
        <v>128710.5</v>
      </c>
      <c r="F304" s="18" t="s">
        <v>14</v>
      </c>
      <c r="G304" s="18">
        <v>128710.5</v>
      </c>
      <c r="H304" s="18">
        <f t="shared" si="18"/>
        <v>0</v>
      </c>
      <c r="I304" s="18" t="s">
        <v>19</v>
      </c>
    </row>
    <row r="305" spans="1:9" s="45" customFormat="1" ht="60" customHeight="1" x14ac:dyDescent="0.25">
      <c r="A305" s="15" t="s">
        <v>230</v>
      </c>
      <c r="B305" s="16" t="s">
        <v>139</v>
      </c>
      <c r="C305" s="15" t="s">
        <v>536</v>
      </c>
      <c r="D305" s="28">
        <v>44922</v>
      </c>
      <c r="E305" s="29">
        <v>846600</v>
      </c>
      <c r="F305" s="18" t="s">
        <v>14</v>
      </c>
      <c r="G305" s="18">
        <v>846600</v>
      </c>
      <c r="H305" s="18">
        <f t="shared" si="18"/>
        <v>0</v>
      </c>
      <c r="I305" s="18" t="s">
        <v>19</v>
      </c>
    </row>
    <row r="306" spans="1:9" s="45" customFormat="1" ht="60" customHeight="1" x14ac:dyDescent="0.25">
      <c r="A306" s="15" t="s">
        <v>537</v>
      </c>
      <c r="B306" s="16" t="s">
        <v>538</v>
      </c>
      <c r="C306" s="15">
        <v>9505</v>
      </c>
      <c r="D306" s="28">
        <v>44922</v>
      </c>
      <c r="E306" s="29">
        <v>3000</v>
      </c>
      <c r="F306" s="18" t="s">
        <v>14</v>
      </c>
      <c r="G306" s="18">
        <v>3000</v>
      </c>
      <c r="H306" s="18">
        <f t="shared" si="18"/>
        <v>0</v>
      </c>
      <c r="I306" s="18" t="s">
        <v>19</v>
      </c>
    </row>
    <row r="307" spans="1:9" s="45" customFormat="1" ht="53.25" customHeight="1" x14ac:dyDescent="0.25">
      <c r="A307" s="15" t="s">
        <v>539</v>
      </c>
      <c r="B307" s="16" t="s">
        <v>540</v>
      </c>
      <c r="C307" s="15">
        <v>9513</v>
      </c>
      <c r="D307" s="28">
        <v>44922</v>
      </c>
      <c r="E307" s="29">
        <v>2400</v>
      </c>
      <c r="F307" s="18" t="s">
        <v>14</v>
      </c>
      <c r="G307" s="18">
        <v>2400</v>
      </c>
      <c r="H307" s="18">
        <f t="shared" ref="H307:H330" si="19">+E307-G307</f>
        <v>0</v>
      </c>
      <c r="I307" s="18" t="s">
        <v>19</v>
      </c>
    </row>
    <row r="308" spans="1:9" s="45" customFormat="1" ht="60" customHeight="1" x14ac:dyDescent="0.25">
      <c r="A308" s="15" t="s">
        <v>1731</v>
      </c>
      <c r="B308" s="16" t="s">
        <v>541</v>
      </c>
      <c r="C308" s="15" t="s">
        <v>542</v>
      </c>
      <c r="D308" s="28">
        <v>44923</v>
      </c>
      <c r="E308" s="29">
        <v>1200032.92</v>
      </c>
      <c r="F308" s="18" t="s">
        <v>14</v>
      </c>
      <c r="G308" s="18">
        <f>1162457.91+37575.01</f>
        <v>1200032.92</v>
      </c>
      <c r="H308" s="18">
        <f t="shared" si="19"/>
        <v>0</v>
      </c>
      <c r="I308" s="18" t="s">
        <v>19</v>
      </c>
    </row>
    <row r="309" spans="1:9" s="45" customFormat="1" ht="60" customHeight="1" x14ac:dyDescent="0.25">
      <c r="A309" s="15" t="s">
        <v>543</v>
      </c>
      <c r="B309" s="16" t="s">
        <v>544</v>
      </c>
      <c r="C309" s="15" t="s">
        <v>545</v>
      </c>
      <c r="D309" s="28">
        <v>44923</v>
      </c>
      <c r="E309" s="29">
        <v>7798.8</v>
      </c>
      <c r="F309" s="18" t="s">
        <v>14</v>
      </c>
      <c r="G309" s="18">
        <v>7798.8</v>
      </c>
      <c r="H309" s="18">
        <f t="shared" si="19"/>
        <v>0</v>
      </c>
      <c r="I309" s="18" t="s">
        <v>19</v>
      </c>
    </row>
    <row r="310" spans="1:9" s="45" customFormat="1" ht="60" customHeight="1" x14ac:dyDescent="0.25">
      <c r="A310" s="15" t="s">
        <v>383</v>
      </c>
      <c r="B310" s="16" t="s">
        <v>546</v>
      </c>
      <c r="C310" s="15" t="s">
        <v>547</v>
      </c>
      <c r="D310" s="28">
        <v>44923</v>
      </c>
      <c r="E310" s="29">
        <v>5754.9</v>
      </c>
      <c r="F310" s="18" t="s">
        <v>14</v>
      </c>
      <c r="G310" s="18">
        <v>5754.9</v>
      </c>
      <c r="H310" s="18">
        <f t="shared" si="19"/>
        <v>0</v>
      </c>
      <c r="I310" s="18" t="s">
        <v>19</v>
      </c>
    </row>
    <row r="311" spans="1:9" s="45" customFormat="1" ht="45.75" customHeight="1" x14ac:dyDescent="0.25">
      <c r="A311" s="15" t="s">
        <v>548</v>
      </c>
      <c r="B311" s="16" t="s">
        <v>549</v>
      </c>
      <c r="C311" s="15" t="s">
        <v>550</v>
      </c>
      <c r="D311" s="28">
        <v>44923</v>
      </c>
      <c r="E311" s="29">
        <v>1199.8399999999999</v>
      </c>
      <c r="F311" s="18" t="s">
        <v>14</v>
      </c>
      <c r="G311" s="18">
        <v>1199.8399999999999</v>
      </c>
      <c r="H311" s="18">
        <f t="shared" si="19"/>
        <v>0</v>
      </c>
      <c r="I311" s="18" t="s">
        <v>19</v>
      </c>
    </row>
    <row r="312" spans="1:9" s="45" customFormat="1" ht="60" customHeight="1" x14ac:dyDescent="0.25">
      <c r="A312" s="15" t="s">
        <v>292</v>
      </c>
      <c r="B312" s="16" t="s">
        <v>551</v>
      </c>
      <c r="C312" s="15" t="s">
        <v>552</v>
      </c>
      <c r="D312" s="28">
        <v>44923</v>
      </c>
      <c r="E312" s="29">
        <v>101244</v>
      </c>
      <c r="F312" s="18" t="s">
        <v>14</v>
      </c>
      <c r="G312" s="18">
        <v>101244</v>
      </c>
      <c r="H312" s="18">
        <f t="shared" si="19"/>
        <v>0</v>
      </c>
      <c r="I312" s="18" t="s">
        <v>19</v>
      </c>
    </row>
    <row r="313" spans="1:9" s="45" customFormat="1" ht="60" customHeight="1" x14ac:dyDescent="0.25">
      <c r="A313" s="15" t="s">
        <v>217</v>
      </c>
      <c r="B313" s="16" t="s">
        <v>553</v>
      </c>
      <c r="C313" s="15" t="s">
        <v>554</v>
      </c>
      <c r="D313" s="28">
        <v>44923</v>
      </c>
      <c r="E313" s="29">
        <v>686891.04</v>
      </c>
      <c r="F313" s="18" t="s">
        <v>14</v>
      </c>
      <c r="G313" s="18">
        <v>686891.04</v>
      </c>
      <c r="H313" s="18">
        <f t="shared" si="19"/>
        <v>0</v>
      </c>
      <c r="I313" s="18" t="s">
        <v>19</v>
      </c>
    </row>
    <row r="314" spans="1:9" s="45" customFormat="1" ht="60" customHeight="1" x14ac:dyDescent="0.25">
      <c r="A314" s="15" t="s">
        <v>283</v>
      </c>
      <c r="B314" s="16" t="s">
        <v>555</v>
      </c>
      <c r="C314" s="15" t="s">
        <v>556</v>
      </c>
      <c r="D314" s="28">
        <v>44923</v>
      </c>
      <c r="E314" s="29">
        <v>11888.82</v>
      </c>
      <c r="F314" s="18" t="s">
        <v>14</v>
      </c>
      <c r="G314" s="18">
        <v>11888.82</v>
      </c>
      <c r="H314" s="18">
        <f t="shared" si="19"/>
        <v>0</v>
      </c>
      <c r="I314" s="18" t="s">
        <v>19</v>
      </c>
    </row>
    <row r="315" spans="1:9" s="45" customFormat="1" ht="60" customHeight="1" x14ac:dyDescent="0.25">
      <c r="A315" s="15" t="s">
        <v>283</v>
      </c>
      <c r="B315" s="16" t="s">
        <v>557</v>
      </c>
      <c r="C315" s="15" t="s">
        <v>558</v>
      </c>
      <c r="D315" s="28">
        <v>44923</v>
      </c>
      <c r="E315" s="29">
        <v>48855.3</v>
      </c>
      <c r="F315" s="18" t="s">
        <v>14</v>
      </c>
      <c r="G315" s="18">
        <v>48855.3</v>
      </c>
      <c r="H315" s="18">
        <f t="shared" si="19"/>
        <v>0</v>
      </c>
      <c r="I315" s="18" t="s">
        <v>19</v>
      </c>
    </row>
    <row r="316" spans="1:9" s="45" customFormat="1" ht="60" customHeight="1" x14ac:dyDescent="0.25">
      <c r="A316" s="15" t="s">
        <v>283</v>
      </c>
      <c r="B316" s="16" t="s">
        <v>557</v>
      </c>
      <c r="C316" s="15" t="s">
        <v>559</v>
      </c>
      <c r="D316" s="28">
        <v>44923</v>
      </c>
      <c r="E316" s="29">
        <v>1814.8</v>
      </c>
      <c r="F316" s="18" t="s">
        <v>14</v>
      </c>
      <c r="G316" s="18">
        <v>1814.8</v>
      </c>
      <c r="H316" s="18">
        <f t="shared" si="19"/>
        <v>0</v>
      </c>
      <c r="I316" s="18" t="s">
        <v>19</v>
      </c>
    </row>
    <row r="317" spans="1:9" s="45" customFormat="1" ht="60" customHeight="1" x14ac:dyDescent="0.25">
      <c r="A317" s="15" t="s">
        <v>283</v>
      </c>
      <c r="B317" s="16" t="s">
        <v>557</v>
      </c>
      <c r="C317" s="15" t="s">
        <v>560</v>
      </c>
      <c r="D317" s="28">
        <v>44923</v>
      </c>
      <c r="E317" s="29">
        <v>1293.5</v>
      </c>
      <c r="F317" s="18" t="s">
        <v>14</v>
      </c>
      <c r="G317" s="18">
        <v>1293.5</v>
      </c>
      <c r="H317" s="18">
        <f t="shared" si="19"/>
        <v>0</v>
      </c>
      <c r="I317" s="18" t="s">
        <v>19</v>
      </c>
    </row>
    <row r="318" spans="1:9" s="45" customFormat="1" ht="60" customHeight="1" x14ac:dyDescent="0.25">
      <c r="A318" s="15" t="s">
        <v>283</v>
      </c>
      <c r="B318" s="16" t="s">
        <v>561</v>
      </c>
      <c r="C318" s="15" t="s">
        <v>562</v>
      </c>
      <c r="D318" s="28">
        <v>44923</v>
      </c>
      <c r="E318" s="29">
        <v>40247.32</v>
      </c>
      <c r="F318" s="18" t="s">
        <v>14</v>
      </c>
      <c r="G318" s="18">
        <v>40247.32</v>
      </c>
      <c r="H318" s="18">
        <f>+E318-G318</f>
        <v>0</v>
      </c>
      <c r="I318" s="18" t="s">
        <v>19</v>
      </c>
    </row>
    <row r="319" spans="1:9" s="45" customFormat="1" ht="60" customHeight="1" x14ac:dyDescent="0.25">
      <c r="A319" s="15" t="s">
        <v>563</v>
      </c>
      <c r="B319" s="16" t="s">
        <v>564</v>
      </c>
      <c r="C319" s="15">
        <v>9550</v>
      </c>
      <c r="D319" s="28">
        <v>44924</v>
      </c>
      <c r="E319" s="29">
        <v>4800</v>
      </c>
      <c r="F319" s="18" t="s">
        <v>14</v>
      </c>
      <c r="G319" s="18">
        <v>4800</v>
      </c>
      <c r="H319" s="18">
        <f>+E319-G319</f>
        <v>0</v>
      </c>
      <c r="I319" s="18" t="s">
        <v>19</v>
      </c>
    </row>
    <row r="320" spans="1:9" s="45" customFormat="1" ht="60" customHeight="1" x14ac:dyDescent="0.25">
      <c r="A320" s="15" t="s">
        <v>565</v>
      </c>
      <c r="B320" s="16" t="s">
        <v>361</v>
      </c>
      <c r="C320" s="15" t="s">
        <v>566</v>
      </c>
      <c r="D320" s="28">
        <v>44924</v>
      </c>
      <c r="E320" s="29">
        <v>73632</v>
      </c>
      <c r="F320" s="18" t="s">
        <v>14</v>
      </c>
      <c r="G320" s="18">
        <v>73632</v>
      </c>
      <c r="H320" s="18">
        <f>+E320-G320</f>
        <v>0</v>
      </c>
      <c r="I320" s="18" t="s">
        <v>19</v>
      </c>
    </row>
    <row r="321" spans="1:13" s="45" customFormat="1" ht="60" customHeight="1" x14ac:dyDescent="0.25">
      <c r="A321" s="15" t="s">
        <v>567</v>
      </c>
      <c r="B321" s="16" t="s">
        <v>568</v>
      </c>
      <c r="C321" s="15" t="s">
        <v>569</v>
      </c>
      <c r="D321" s="28">
        <v>44924</v>
      </c>
      <c r="E321" s="29">
        <v>197226.27</v>
      </c>
      <c r="F321" s="18" t="s">
        <v>14</v>
      </c>
      <c r="G321" s="18">
        <v>197226.27</v>
      </c>
      <c r="H321" s="18">
        <f t="shared" si="19"/>
        <v>0</v>
      </c>
      <c r="I321" s="18" t="s">
        <v>19</v>
      </c>
    </row>
    <row r="322" spans="1:13" s="45" customFormat="1" ht="60" customHeight="1" x14ac:dyDescent="0.25">
      <c r="A322" s="15" t="s">
        <v>570</v>
      </c>
      <c r="B322" s="16" t="s">
        <v>571</v>
      </c>
      <c r="C322" s="15" t="s">
        <v>572</v>
      </c>
      <c r="D322" s="28">
        <v>44924</v>
      </c>
      <c r="E322" s="29">
        <v>45864.24</v>
      </c>
      <c r="F322" s="18" t="s">
        <v>14</v>
      </c>
      <c r="G322" s="18">
        <v>45864.24</v>
      </c>
      <c r="H322" s="18">
        <f t="shared" si="19"/>
        <v>0</v>
      </c>
      <c r="I322" s="18" t="s">
        <v>19</v>
      </c>
    </row>
    <row r="323" spans="1:13" s="45" customFormat="1" ht="60" customHeight="1" x14ac:dyDescent="0.25">
      <c r="A323" s="15" t="s">
        <v>573</v>
      </c>
      <c r="B323" s="16" t="s">
        <v>574</v>
      </c>
      <c r="C323" s="15" t="s">
        <v>575</v>
      </c>
      <c r="D323" s="28">
        <v>44924</v>
      </c>
      <c r="E323" s="29">
        <v>7434</v>
      </c>
      <c r="F323" s="18" t="s">
        <v>14</v>
      </c>
      <c r="G323" s="18">
        <v>7434</v>
      </c>
      <c r="H323" s="18">
        <f t="shared" si="19"/>
        <v>0</v>
      </c>
      <c r="I323" s="18" t="s">
        <v>19</v>
      </c>
    </row>
    <row r="324" spans="1:13" s="45" customFormat="1" ht="60" customHeight="1" x14ac:dyDescent="0.25">
      <c r="A324" s="15" t="s">
        <v>576</v>
      </c>
      <c r="B324" s="16" t="s">
        <v>577</v>
      </c>
      <c r="C324" s="15" t="s">
        <v>578</v>
      </c>
      <c r="D324" s="28">
        <v>44924</v>
      </c>
      <c r="E324" s="29">
        <v>1590</v>
      </c>
      <c r="F324" s="18" t="s">
        <v>14</v>
      </c>
      <c r="G324" s="18">
        <v>1590</v>
      </c>
      <c r="H324" s="18">
        <f t="shared" si="19"/>
        <v>0</v>
      </c>
      <c r="I324" s="18" t="s">
        <v>19</v>
      </c>
    </row>
    <row r="325" spans="1:13" s="45" customFormat="1" ht="60" customHeight="1" x14ac:dyDescent="0.25">
      <c r="A325" s="15" t="s">
        <v>67</v>
      </c>
      <c r="B325" s="16" t="s">
        <v>68</v>
      </c>
      <c r="C325" s="15" t="s">
        <v>69</v>
      </c>
      <c r="D325" s="28">
        <v>44925</v>
      </c>
      <c r="E325" s="29">
        <v>22590.75</v>
      </c>
      <c r="F325" s="18" t="s">
        <v>14</v>
      </c>
      <c r="G325" s="18">
        <v>22590.75</v>
      </c>
      <c r="H325" s="18">
        <f t="shared" si="19"/>
        <v>0</v>
      </c>
      <c r="I325" s="18" t="s">
        <v>19</v>
      </c>
    </row>
    <row r="326" spans="1:13" s="45" customFormat="1" ht="60" customHeight="1" x14ac:dyDescent="0.25">
      <c r="A326" s="15" t="s">
        <v>576</v>
      </c>
      <c r="B326" s="16" t="s">
        <v>577</v>
      </c>
      <c r="C326" s="15" t="s">
        <v>579</v>
      </c>
      <c r="D326" s="28">
        <v>44925</v>
      </c>
      <c r="E326" s="29">
        <v>17025.72</v>
      </c>
      <c r="F326" s="18" t="s">
        <v>14</v>
      </c>
      <c r="G326" s="18">
        <v>17025.72</v>
      </c>
      <c r="H326" s="18">
        <f t="shared" si="19"/>
        <v>0</v>
      </c>
      <c r="I326" s="18" t="s">
        <v>19</v>
      </c>
    </row>
    <row r="327" spans="1:13" s="45" customFormat="1" ht="60" customHeight="1" x14ac:dyDescent="0.25">
      <c r="A327" s="15" t="s">
        <v>533</v>
      </c>
      <c r="B327" s="16" t="s">
        <v>580</v>
      </c>
      <c r="C327" s="15" t="s">
        <v>581</v>
      </c>
      <c r="D327" s="28">
        <v>44925</v>
      </c>
      <c r="E327" s="29">
        <v>178862.04</v>
      </c>
      <c r="F327" s="18" t="s">
        <v>14</v>
      </c>
      <c r="G327" s="18">
        <v>178862.04</v>
      </c>
      <c r="H327" s="18">
        <f t="shared" si="19"/>
        <v>0</v>
      </c>
      <c r="I327" s="18" t="s">
        <v>19</v>
      </c>
    </row>
    <row r="328" spans="1:13" s="45" customFormat="1" ht="60" customHeight="1" x14ac:dyDescent="0.25">
      <c r="A328" s="15" t="s">
        <v>16</v>
      </c>
      <c r="B328" s="16" t="s">
        <v>582</v>
      </c>
      <c r="C328" s="15" t="s">
        <v>583</v>
      </c>
      <c r="D328" s="28">
        <v>44926</v>
      </c>
      <c r="E328" s="29">
        <v>6000</v>
      </c>
      <c r="F328" s="18" t="s">
        <v>14</v>
      </c>
      <c r="G328" s="18">
        <v>6000</v>
      </c>
      <c r="H328" s="18">
        <f t="shared" si="19"/>
        <v>0</v>
      </c>
      <c r="I328" s="18" t="s">
        <v>19</v>
      </c>
    </row>
    <row r="329" spans="1:13" s="45" customFormat="1" ht="60" customHeight="1" x14ac:dyDescent="0.25">
      <c r="A329" s="15" t="s">
        <v>16</v>
      </c>
      <c r="B329" s="16" t="s">
        <v>584</v>
      </c>
      <c r="C329" s="15" t="s">
        <v>585</v>
      </c>
      <c r="D329" s="28">
        <v>44926</v>
      </c>
      <c r="E329" s="29">
        <v>579821.29</v>
      </c>
      <c r="F329" s="18" t="s">
        <v>14</v>
      </c>
      <c r="G329" s="18">
        <v>579821.29</v>
      </c>
      <c r="H329" s="18">
        <f t="shared" si="19"/>
        <v>0</v>
      </c>
      <c r="I329" s="18" t="s">
        <v>19</v>
      </c>
    </row>
    <row r="330" spans="1:13" s="45" customFormat="1" ht="60" customHeight="1" x14ac:dyDescent="0.25">
      <c r="A330" s="15" t="s">
        <v>16</v>
      </c>
      <c r="B330" s="16" t="s">
        <v>584</v>
      </c>
      <c r="C330" s="15" t="s">
        <v>586</v>
      </c>
      <c r="D330" s="28">
        <v>44926</v>
      </c>
      <c r="E330" s="29">
        <v>17439.61</v>
      </c>
      <c r="F330" s="18" t="s">
        <v>14</v>
      </c>
      <c r="G330" s="18">
        <v>17439.61</v>
      </c>
      <c r="H330" s="18">
        <f t="shared" si="19"/>
        <v>0</v>
      </c>
      <c r="I330" s="18" t="s">
        <v>19</v>
      </c>
    </row>
    <row r="331" spans="1:13" s="45" customFormat="1" ht="15" customHeight="1" x14ac:dyDescent="0.25">
      <c r="A331" s="27" t="s">
        <v>587</v>
      </c>
      <c r="B331" s="16"/>
      <c r="C331" s="15"/>
      <c r="D331" s="28"/>
      <c r="E331" s="34">
        <f>SUM(E179:E330)</f>
        <v>16819060.740000006</v>
      </c>
      <c r="F331" s="34">
        <f t="shared" ref="F331:G331" si="20">SUM(F179:F330)</f>
        <v>0</v>
      </c>
      <c r="G331" s="34">
        <f t="shared" si="20"/>
        <v>16801487.230000008</v>
      </c>
      <c r="H331" s="34">
        <f>SUM(H179:H330)</f>
        <v>17573.510000000002</v>
      </c>
      <c r="I331" s="26"/>
      <c r="K331" s="49"/>
      <c r="L331" s="50"/>
      <c r="M331" s="51"/>
    </row>
    <row r="332" spans="1:13" s="45" customFormat="1" ht="45" customHeight="1" x14ac:dyDescent="0.25">
      <c r="A332" s="15" t="s">
        <v>84</v>
      </c>
      <c r="B332" s="38" t="s">
        <v>335</v>
      </c>
      <c r="C332" s="15" t="s">
        <v>588</v>
      </c>
      <c r="D332" s="42">
        <v>44914</v>
      </c>
      <c r="E332" s="29">
        <v>3640</v>
      </c>
      <c r="F332" s="18" t="s">
        <v>14</v>
      </c>
      <c r="G332" s="18">
        <v>3640</v>
      </c>
      <c r="H332" s="18">
        <f t="shared" ref="H332:H375" si="21">+E332-G332</f>
        <v>0</v>
      </c>
      <c r="I332" s="18" t="s">
        <v>19</v>
      </c>
      <c r="K332" s="49"/>
      <c r="L332" s="50"/>
      <c r="M332" s="51"/>
    </row>
    <row r="333" spans="1:13" s="45" customFormat="1" ht="45" customHeight="1" x14ac:dyDescent="0.25">
      <c r="A333" s="15" t="s">
        <v>84</v>
      </c>
      <c r="B333" s="38" t="s">
        <v>85</v>
      </c>
      <c r="C333" s="15" t="s">
        <v>589</v>
      </c>
      <c r="D333" s="42">
        <v>44923</v>
      </c>
      <c r="E333" s="29">
        <v>5070</v>
      </c>
      <c r="F333" s="18" t="s">
        <v>14</v>
      </c>
      <c r="G333" s="18">
        <v>5070</v>
      </c>
      <c r="H333" s="18">
        <f t="shared" si="21"/>
        <v>0</v>
      </c>
      <c r="I333" s="18" t="s">
        <v>19</v>
      </c>
      <c r="K333" s="49"/>
      <c r="L333" s="50"/>
      <c r="M333" s="51"/>
    </row>
    <row r="334" spans="1:13" s="45" customFormat="1" ht="30" customHeight="1" x14ac:dyDescent="0.25">
      <c r="A334" s="15" t="s">
        <v>153</v>
      </c>
      <c r="B334" s="38" t="s">
        <v>154</v>
      </c>
      <c r="C334" s="15" t="s">
        <v>590</v>
      </c>
      <c r="D334" s="28">
        <v>44929</v>
      </c>
      <c r="E334" s="29">
        <v>4086</v>
      </c>
      <c r="F334" s="18" t="s">
        <v>14</v>
      </c>
      <c r="G334" s="18">
        <v>4086</v>
      </c>
      <c r="H334" s="18">
        <f t="shared" si="21"/>
        <v>0</v>
      </c>
      <c r="I334" s="18" t="s">
        <v>19</v>
      </c>
      <c r="K334" s="52"/>
      <c r="L334" s="52"/>
      <c r="M334" s="52"/>
    </row>
    <row r="335" spans="1:13" s="45" customFormat="1" ht="60" customHeight="1" x14ac:dyDescent="0.25">
      <c r="A335" s="15" t="s">
        <v>591</v>
      </c>
      <c r="B335" s="38" t="s">
        <v>592</v>
      </c>
      <c r="C335" s="15">
        <v>9578</v>
      </c>
      <c r="D335" s="28">
        <v>44929</v>
      </c>
      <c r="E335" s="29">
        <v>4500</v>
      </c>
      <c r="F335" s="18" t="s">
        <v>14</v>
      </c>
      <c r="G335" s="18">
        <v>4500</v>
      </c>
      <c r="H335" s="18">
        <f t="shared" si="21"/>
        <v>0</v>
      </c>
      <c r="I335" s="18" t="s">
        <v>19</v>
      </c>
      <c r="K335" s="53"/>
      <c r="M335" s="53"/>
    </row>
    <row r="336" spans="1:13" s="45" customFormat="1" ht="30" customHeight="1" x14ac:dyDescent="0.25">
      <c r="A336" s="43" t="s">
        <v>160</v>
      </c>
      <c r="B336" s="38" t="s">
        <v>593</v>
      </c>
      <c r="C336" s="15" t="s">
        <v>594</v>
      </c>
      <c r="D336" s="17">
        <v>44929</v>
      </c>
      <c r="E336" s="29">
        <v>4584</v>
      </c>
      <c r="F336" s="18" t="s">
        <v>14</v>
      </c>
      <c r="G336" s="29">
        <v>4584</v>
      </c>
      <c r="H336" s="18">
        <f t="shared" si="21"/>
        <v>0</v>
      </c>
      <c r="I336" s="18" t="s">
        <v>19</v>
      </c>
      <c r="K336" s="53"/>
      <c r="M336" s="53"/>
    </row>
    <row r="337" spans="1:13" s="45" customFormat="1" ht="30" customHeight="1" x14ac:dyDescent="0.25">
      <c r="A337" s="15" t="s">
        <v>160</v>
      </c>
      <c r="B337" s="38" t="s">
        <v>593</v>
      </c>
      <c r="C337" s="15" t="s">
        <v>595</v>
      </c>
      <c r="D337" s="17">
        <v>44929</v>
      </c>
      <c r="E337" s="29">
        <v>1528</v>
      </c>
      <c r="F337" s="18" t="s">
        <v>14</v>
      </c>
      <c r="G337" s="29">
        <v>1528</v>
      </c>
      <c r="H337" s="18">
        <f t="shared" si="21"/>
        <v>0</v>
      </c>
      <c r="I337" s="18" t="s">
        <v>19</v>
      </c>
      <c r="K337" s="53"/>
      <c r="M337" s="53"/>
    </row>
    <row r="338" spans="1:13" s="45" customFormat="1" ht="30" customHeight="1" x14ac:dyDescent="0.25">
      <c r="A338" s="43" t="s">
        <v>160</v>
      </c>
      <c r="B338" s="38" t="s">
        <v>593</v>
      </c>
      <c r="C338" s="15" t="s">
        <v>596</v>
      </c>
      <c r="D338" s="17">
        <v>44929</v>
      </c>
      <c r="E338" s="29">
        <v>4584</v>
      </c>
      <c r="F338" s="18" t="s">
        <v>14</v>
      </c>
      <c r="G338" s="29">
        <v>4584</v>
      </c>
      <c r="H338" s="18">
        <f t="shared" si="21"/>
        <v>0</v>
      </c>
      <c r="I338" s="18" t="s">
        <v>19</v>
      </c>
      <c r="K338" s="53"/>
      <c r="M338" s="53"/>
    </row>
    <row r="339" spans="1:13" s="45" customFormat="1" ht="45" customHeight="1" x14ac:dyDescent="0.25">
      <c r="A339" s="15" t="s">
        <v>597</v>
      </c>
      <c r="B339" s="38" t="s">
        <v>598</v>
      </c>
      <c r="C339" s="15">
        <v>9603</v>
      </c>
      <c r="D339" s="28">
        <v>44930</v>
      </c>
      <c r="E339" s="29">
        <v>3000</v>
      </c>
      <c r="F339" s="18" t="s">
        <v>14</v>
      </c>
      <c r="G339" s="18">
        <v>3000</v>
      </c>
      <c r="H339" s="18">
        <f t="shared" si="21"/>
        <v>0</v>
      </c>
      <c r="I339" s="18" t="s">
        <v>19</v>
      </c>
    </row>
    <row r="340" spans="1:13" s="45" customFormat="1" ht="60" customHeight="1" x14ac:dyDescent="0.25">
      <c r="A340" s="15" t="s">
        <v>169</v>
      </c>
      <c r="B340" s="16" t="s">
        <v>599</v>
      </c>
      <c r="C340" s="15" t="s">
        <v>600</v>
      </c>
      <c r="D340" s="28">
        <v>44930</v>
      </c>
      <c r="E340" s="29">
        <v>23065.98</v>
      </c>
      <c r="F340" s="18" t="s">
        <v>14</v>
      </c>
      <c r="G340" s="18">
        <v>23065.98</v>
      </c>
      <c r="H340" s="18">
        <f t="shared" si="21"/>
        <v>0</v>
      </c>
      <c r="I340" s="18" t="s">
        <v>19</v>
      </c>
    </row>
    <row r="341" spans="1:13" s="45" customFormat="1" ht="30" customHeight="1" x14ac:dyDescent="0.25">
      <c r="A341" s="15" t="s">
        <v>169</v>
      </c>
      <c r="B341" s="16" t="s">
        <v>172</v>
      </c>
      <c r="C341" s="15" t="s">
        <v>600</v>
      </c>
      <c r="D341" s="28">
        <v>44930</v>
      </c>
      <c r="E341" s="29">
        <v>2130</v>
      </c>
      <c r="F341" s="18" t="s">
        <v>14</v>
      </c>
      <c r="G341" s="18">
        <v>2130</v>
      </c>
      <c r="H341" s="18">
        <f t="shared" si="21"/>
        <v>0</v>
      </c>
      <c r="I341" s="18" t="s">
        <v>19</v>
      </c>
    </row>
    <row r="342" spans="1:13" s="45" customFormat="1" ht="30" customHeight="1" x14ac:dyDescent="0.25">
      <c r="A342" s="15" t="s">
        <v>169</v>
      </c>
      <c r="B342" s="16" t="s">
        <v>173</v>
      </c>
      <c r="C342" s="15" t="s">
        <v>600</v>
      </c>
      <c r="D342" s="28">
        <v>44930</v>
      </c>
      <c r="E342" s="29">
        <v>2127</v>
      </c>
      <c r="F342" s="18" t="s">
        <v>14</v>
      </c>
      <c r="G342" s="18">
        <v>2127</v>
      </c>
      <c r="H342" s="18">
        <f t="shared" si="21"/>
        <v>0</v>
      </c>
      <c r="I342" s="18" t="s">
        <v>19</v>
      </c>
    </row>
    <row r="343" spans="1:13" s="45" customFormat="1" ht="45" customHeight="1" x14ac:dyDescent="0.25">
      <c r="A343" s="15" t="s">
        <v>169</v>
      </c>
      <c r="B343" s="16" t="s">
        <v>174</v>
      </c>
      <c r="C343" s="15" t="s">
        <v>600</v>
      </c>
      <c r="D343" s="28">
        <v>44930</v>
      </c>
      <c r="E343" s="29">
        <v>360</v>
      </c>
      <c r="F343" s="18" t="s">
        <v>14</v>
      </c>
      <c r="G343" s="18">
        <v>360</v>
      </c>
      <c r="H343" s="18">
        <f t="shared" si="21"/>
        <v>0</v>
      </c>
      <c r="I343" s="18" t="s">
        <v>19</v>
      </c>
    </row>
    <row r="344" spans="1:13" s="45" customFormat="1" ht="75" customHeight="1" x14ac:dyDescent="0.25">
      <c r="A344" s="15" t="s">
        <v>601</v>
      </c>
      <c r="B344" s="38" t="s">
        <v>602</v>
      </c>
      <c r="C344" s="15" t="s">
        <v>603</v>
      </c>
      <c r="D344" s="28">
        <v>44930</v>
      </c>
      <c r="E344" s="29">
        <v>3377.48</v>
      </c>
      <c r="F344" s="18" t="s">
        <v>14</v>
      </c>
      <c r="G344" s="18">
        <v>3377.48</v>
      </c>
      <c r="H344" s="18">
        <f t="shared" si="21"/>
        <v>0</v>
      </c>
      <c r="I344" s="18" t="s">
        <v>19</v>
      </c>
    </row>
    <row r="345" spans="1:13" s="45" customFormat="1" ht="45" x14ac:dyDescent="0.25">
      <c r="A345" s="15" t="s">
        <v>604</v>
      </c>
      <c r="B345" s="38" t="s">
        <v>605</v>
      </c>
      <c r="C345" s="15">
        <v>9620</v>
      </c>
      <c r="D345" s="28">
        <v>44931</v>
      </c>
      <c r="E345" s="29">
        <v>1500</v>
      </c>
      <c r="F345" s="18" t="s">
        <v>14</v>
      </c>
      <c r="G345" s="18">
        <v>1500</v>
      </c>
      <c r="H345" s="18">
        <f t="shared" si="21"/>
        <v>0</v>
      </c>
      <c r="I345" s="18" t="s">
        <v>19</v>
      </c>
    </row>
    <row r="346" spans="1:13" s="45" customFormat="1" ht="60" customHeight="1" x14ac:dyDescent="0.25">
      <c r="A346" s="15" t="s">
        <v>247</v>
      </c>
      <c r="B346" s="16" t="s">
        <v>606</v>
      </c>
      <c r="C346" s="15" t="s">
        <v>607</v>
      </c>
      <c r="D346" s="28">
        <v>44931</v>
      </c>
      <c r="E346" s="29">
        <v>2730.57</v>
      </c>
      <c r="F346" s="29" t="s">
        <v>14</v>
      </c>
      <c r="G346" s="29">
        <v>2730.57</v>
      </c>
      <c r="H346" s="29">
        <f t="shared" si="21"/>
        <v>0</v>
      </c>
      <c r="I346" s="18" t="s">
        <v>19</v>
      </c>
    </row>
    <row r="347" spans="1:13" s="45" customFormat="1" ht="45" customHeight="1" x14ac:dyDescent="0.25">
      <c r="A347" s="15" t="s">
        <v>84</v>
      </c>
      <c r="B347" s="38" t="s">
        <v>608</v>
      </c>
      <c r="C347" s="15" t="s">
        <v>609</v>
      </c>
      <c r="D347" s="28">
        <v>44932</v>
      </c>
      <c r="E347" s="29">
        <v>3315</v>
      </c>
      <c r="F347" s="18" t="s">
        <v>14</v>
      </c>
      <c r="G347" s="18">
        <v>3315</v>
      </c>
      <c r="H347" s="18">
        <f t="shared" si="21"/>
        <v>0</v>
      </c>
      <c r="I347" s="18" t="s">
        <v>19</v>
      </c>
    </row>
    <row r="348" spans="1:13" s="45" customFormat="1" ht="90" customHeight="1" x14ac:dyDescent="0.25">
      <c r="A348" s="15" t="s">
        <v>71</v>
      </c>
      <c r="B348" s="16" t="s">
        <v>610</v>
      </c>
      <c r="C348" s="15" t="s">
        <v>611</v>
      </c>
      <c r="D348" s="28">
        <v>44932</v>
      </c>
      <c r="E348" s="29">
        <v>6658.97</v>
      </c>
      <c r="F348" s="29" t="s">
        <v>14</v>
      </c>
      <c r="G348" s="29">
        <v>6658.97</v>
      </c>
      <c r="H348" s="29">
        <f t="shared" si="21"/>
        <v>0</v>
      </c>
      <c r="I348" s="18" t="s">
        <v>19</v>
      </c>
    </row>
    <row r="349" spans="1:13" s="45" customFormat="1" ht="45" customHeight="1" x14ac:dyDescent="0.25">
      <c r="A349" s="15" t="s">
        <v>71</v>
      </c>
      <c r="B349" s="16" t="s">
        <v>612</v>
      </c>
      <c r="C349" s="15" t="s">
        <v>613</v>
      </c>
      <c r="D349" s="28">
        <v>44932</v>
      </c>
      <c r="E349" s="29">
        <v>5000</v>
      </c>
      <c r="F349" s="29" t="s">
        <v>14</v>
      </c>
      <c r="G349" s="29">
        <v>5000</v>
      </c>
      <c r="H349" s="29">
        <f t="shared" si="21"/>
        <v>0</v>
      </c>
      <c r="I349" s="18" t="s">
        <v>19</v>
      </c>
    </row>
    <row r="350" spans="1:13" s="45" customFormat="1" ht="60" customHeight="1" x14ac:dyDescent="0.25">
      <c r="A350" s="15" t="s">
        <v>71</v>
      </c>
      <c r="B350" s="16" t="s">
        <v>614</v>
      </c>
      <c r="C350" s="15" t="s">
        <v>615</v>
      </c>
      <c r="D350" s="28">
        <v>44932</v>
      </c>
      <c r="E350" s="29">
        <v>51000</v>
      </c>
      <c r="F350" s="29" t="s">
        <v>14</v>
      </c>
      <c r="G350" s="29">
        <v>51000</v>
      </c>
      <c r="H350" s="29">
        <f t="shared" si="21"/>
        <v>0</v>
      </c>
      <c r="I350" s="18" t="s">
        <v>19</v>
      </c>
    </row>
    <row r="351" spans="1:13" s="45" customFormat="1" ht="75" customHeight="1" x14ac:dyDescent="0.25">
      <c r="A351" s="15" t="s">
        <v>457</v>
      </c>
      <c r="B351" s="16" t="s">
        <v>616</v>
      </c>
      <c r="C351" s="15" t="s">
        <v>617</v>
      </c>
      <c r="D351" s="28">
        <v>44932</v>
      </c>
      <c r="E351" s="29">
        <v>1253.81</v>
      </c>
      <c r="F351" s="29" t="s">
        <v>14</v>
      </c>
      <c r="G351" s="29">
        <v>1253.81</v>
      </c>
      <c r="H351" s="29">
        <f>+E351-G351</f>
        <v>0</v>
      </c>
      <c r="I351" s="18" t="s">
        <v>19</v>
      </c>
    </row>
    <row r="352" spans="1:13" s="45" customFormat="1" ht="75" customHeight="1" x14ac:dyDescent="0.25">
      <c r="A352" s="15" t="s">
        <v>378</v>
      </c>
      <c r="B352" s="16" t="s">
        <v>618</v>
      </c>
      <c r="C352" s="15" t="s">
        <v>619</v>
      </c>
      <c r="D352" s="28">
        <v>44936</v>
      </c>
      <c r="E352" s="29">
        <v>5685.39</v>
      </c>
      <c r="F352" s="29" t="s">
        <v>14</v>
      </c>
      <c r="G352" s="29">
        <v>5685.39</v>
      </c>
      <c r="H352" s="29">
        <f t="shared" si="21"/>
        <v>0</v>
      </c>
      <c r="I352" s="18" t="s">
        <v>19</v>
      </c>
    </row>
    <row r="353" spans="1:9" s="45" customFormat="1" ht="68.25" customHeight="1" x14ac:dyDescent="0.25">
      <c r="A353" s="15" t="s">
        <v>620</v>
      </c>
      <c r="B353" s="16" t="s">
        <v>621</v>
      </c>
      <c r="C353" s="15" t="s">
        <v>622</v>
      </c>
      <c r="D353" s="28">
        <v>44936</v>
      </c>
      <c r="E353" s="29">
        <v>2551.2199999999998</v>
      </c>
      <c r="F353" s="29" t="s">
        <v>14</v>
      </c>
      <c r="G353" s="29">
        <v>2551.2199999999998</v>
      </c>
      <c r="H353" s="29">
        <f t="shared" si="21"/>
        <v>0</v>
      </c>
      <c r="I353" s="18" t="s">
        <v>19</v>
      </c>
    </row>
    <row r="354" spans="1:9" s="45" customFormat="1" ht="87" customHeight="1" x14ac:dyDescent="0.25">
      <c r="A354" s="15" t="s">
        <v>457</v>
      </c>
      <c r="B354" s="16" t="s">
        <v>623</v>
      </c>
      <c r="C354" s="15" t="s">
        <v>624</v>
      </c>
      <c r="D354" s="28">
        <v>44936</v>
      </c>
      <c r="E354" s="29">
        <v>32947.9</v>
      </c>
      <c r="F354" s="29" t="s">
        <v>14</v>
      </c>
      <c r="G354" s="29">
        <v>32947.9</v>
      </c>
      <c r="H354" s="29">
        <f t="shared" si="21"/>
        <v>0</v>
      </c>
      <c r="I354" s="18" t="s">
        <v>19</v>
      </c>
    </row>
    <row r="355" spans="1:9" s="45" customFormat="1" ht="75" customHeight="1" x14ac:dyDescent="0.25">
      <c r="A355" s="15" t="s">
        <v>166</v>
      </c>
      <c r="B355" s="44" t="s">
        <v>625</v>
      </c>
      <c r="C355" s="15" t="s">
        <v>626</v>
      </c>
      <c r="D355" s="28">
        <v>44936</v>
      </c>
      <c r="E355" s="29">
        <v>15669.35</v>
      </c>
      <c r="F355" s="18" t="s">
        <v>14</v>
      </c>
      <c r="G355" s="18">
        <v>15669.35</v>
      </c>
      <c r="H355" s="18">
        <f t="shared" si="21"/>
        <v>0</v>
      </c>
      <c r="I355" s="18" t="s">
        <v>19</v>
      </c>
    </row>
    <row r="356" spans="1:9" s="45" customFormat="1" ht="45" customHeight="1" x14ac:dyDescent="0.25">
      <c r="A356" s="15" t="s">
        <v>627</v>
      </c>
      <c r="B356" s="101" t="s">
        <v>628</v>
      </c>
      <c r="C356" s="15">
        <v>9706</v>
      </c>
      <c r="D356" s="28">
        <v>44937</v>
      </c>
      <c r="E356" s="29">
        <v>1500</v>
      </c>
      <c r="F356" s="18" t="s">
        <v>14</v>
      </c>
      <c r="G356" s="18">
        <v>1500</v>
      </c>
      <c r="H356" s="18">
        <f t="shared" si="21"/>
        <v>0</v>
      </c>
      <c r="I356" s="18" t="s">
        <v>19</v>
      </c>
    </row>
    <row r="357" spans="1:9" s="45" customFormat="1" ht="60" customHeight="1" x14ac:dyDescent="0.25">
      <c r="A357" s="15" t="s">
        <v>629</v>
      </c>
      <c r="B357" s="101" t="s">
        <v>630</v>
      </c>
      <c r="C357" s="15">
        <v>21538</v>
      </c>
      <c r="D357" s="28">
        <v>44937</v>
      </c>
      <c r="E357" s="29">
        <v>1350</v>
      </c>
      <c r="F357" s="18" t="s">
        <v>14</v>
      </c>
      <c r="G357" s="18">
        <v>1350</v>
      </c>
      <c r="H357" s="18">
        <f t="shared" si="21"/>
        <v>0</v>
      </c>
      <c r="I357" s="18" t="s">
        <v>19</v>
      </c>
    </row>
    <row r="358" spans="1:9" s="45" customFormat="1" ht="45" customHeight="1" x14ac:dyDescent="0.25">
      <c r="A358" s="15" t="s">
        <v>84</v>
      </c>
      <c r="B358" s="38" t="s">
        <v>631</v>
      </c>
      <c r="C358" s="15" t="s">
        <v>632</v>
      </c>
      <c r="D358" s="28">
        <v>44939</v>
      </c>
      <c r="E358" s="29">
        <v>2795</v>
      </c>
      <c r="F358" s="18" t="s">
        <v>14</v>
      </c>
      <c r="G358" s="18">
        <v>2795</v>
      </c>
      <c r="H358" s="18">
        <f t="shared" si="21"/>
        <v>0</v>
      </c>
      <c r="I358" s="18" t="s">
        <v>19</v>
      </c>
    </row>
    <row r="359" spans="1:9" s="45" customFormat="1" ht="60" customHeight="1" x14ac:dyDescent="0.25">
      <c r="A359" s="15" t="s">
        <v>306</v>
      </c>
      <c r="B359" s="16" t="s">
        <v>633</v>
      </c>
      <c r="C359" s="15" t="s">
        <v>634</v>
      </c>
      <c r="D359" s="28">
        <v>44942</v>
      </c>
      <c r="E359" s="29">
        <v>22295.59</v>
      </c>
      <c r="F359" s="29" t="s">
        <v>14</v>
      </c>
      <c r="G359" s="29">
        <v>22295.59</v>
      </c>
      <c r="H359" s="29">
        <f t="shared" si="21"/>
        <v>0</v>
      </c>
      <c r="I359" s="18" t="s">
        <v>19</v>
      </c>
    </row>
    <row r="360" spans="1:9" s="45" customFormat="1" ht="60" customHeight="1" x14ac:dyDescent="0.25">
      <c r="A360" s="15" t="s">
        <v>306</v>
      </c>
      <c r="B360" s="16" t="s">
        <v>635</v>
      </c>
      <c r="C360" s="15" t="s">
        <v>636</v>
      </c>
      <c r="D360" s="28">
        <v>44942</v>
      </c>
      <c r="E360" s="29">
        <v>7648.83</v>
      </c>
      <c r="F360" s="29" t="s">
        <v>14</v>
      </c>
      <c r="G360" s="29">
        <v>7648.83</v>
      </c>
      <c r="H360" s="29">
        <f t="shared" si="21"/>
        <v>0</v>
      </c>
      <c r="I360" s="18" t="s">
        <v>19</v>
      </c>
    </row>
    <row r="361" spans="1:9" s="45" customFormat="1" ht="60" customHeight="1" x14ac:dyDescent="0.25">
      <c r="A361" s="15" t="s">
        <v>247</v>
      </c>
      <c r="B361" s="16" t="s">
        <v>606</v>
      </c>
      <c r="C361" s="15" t="s">
        <v>637</v>
      </c>
      <c r="D361" s="28">
        <v>44945</v>
      </c>
      <c r="E361" s="29">
        <v>16995.61</v>
      </c>
      <c r="F361" s="29" t="s">
        <v>14</v>
      </c>
      <c r="G361" s="29">
        <v>16995.61</v>
      </c>
      <c r="H361" s="29">
        <f t="shared" si="21"/>
        <v>0</v>
      </c>
      <c r="I361" s="18" t="s">
        <v>19</v>
      </c>
    </row>
    <row r="362" spans="1:9" s="45" customFormat="1" ht="45" customHeight="1" x14ac:dyDescent="0.25">
      <c r="A362" s="15" t="s">
        <v>125</v>
      </c>
      <c r="B362" s="16" t="s">
        <v>638</v>
      </c>
      <c r="C362" s="15" t="s">
        <v>639</v>
      </c>
      <c r="D362" s="40">
        <v>44945</v>
      </c>
      <c r="E362" s="29">
        <f>8095-1241</f>
        <v>6854</v>
      </c>
      <c r="F362" s="18" t="s">
        <v>14</v>
      </c>
      <c r="G362" s="29">
        <v>6854</v>
      </c>
      <c r="H362" s="29">
        <f t="shared" si="21"/>
        <v>0</v>
      </c>
      <c r="I362" s="18" t="s">
        <v>19</v>
      </c>
    </row>
    <row r="363" spans="1:9" s="45" customFormat="1" ht="45" customHeight="1" x14ac:dyDescent="0.25">
      <c r="A363" s="15" t="s">
        <v>640</v>
      </c>
      <c r="B363" s="16" t="s">
        <v>641</v>
      </c>
      <c r="C363" s="15" t="s">
        <v>642</v>
      </c>
      <c r="D363" s="28">
        <v>44950</v>
      </c>
      <c r="E363" s="29">
        <v>4911.75</v>
      </c>
      <c r="F363" s="29" t="s">
        <v>14</v>
      </c>
      <c r="G363" s="29">
        <v>4911.75</v>
      </c>
      <c r="H363" s="29">
        <f t="shared" si="21"/>
        <v>0</v>
      </c>
      <c r="I363" s="18" t="s">
        <v>19</v>
      </c>
    </row>
    <row r="364" spans="1:9" s="45" customFormat="1" ht="60" customHeight="1" x14ac:dyDescent="0.25">
      <c r="A364" s="15" t="s">
        <v>643</v>
      </c>
      <c r="B364" s="16" t="s">
        <v>644</v>
      </c>
      <c r="C364" s="15">
        <v>9853</v>
      </c>
      <c r="D364" s="28">
        <v>44950</v>
      </c>
      <c r="E364" s="29">
        <v>30000</v>
      </c>
      <c r="F364" s="29" t="s">
        <v>14</v>
      </c>
      <c r="G364" s="29">
        <v>30000</v>
      </c>
      <c r="H364" s="29">
        <f t="shared" si="21"/>
        <v>0</v>
      </c>
      <c r="I364" s="18" t="s">
        <v>19</v>
      </c>
    </row>
    <row r="365" spans="1:9" s="45" customFormat="1" ht="60" customHeight="1" x14ac:dyDescent="0.25">
      <c r="A365" s="15" t="s">
        <v>643</v>
      </c>
      <c r="B365" s="16" t="s">
        <v>645</v>
      </c>
      <c r="C365" s="15">
        <v>9932</v>
      </c>
      <c r="D365" s="28">
        <v>44950</v>
      </c>
      <c r="E365" s="29">
        <v>27000</v>
      </c>
      <c r="F365" s="29" t="s">
        <v>14</v>
      </c>
      <c r="G365" s="29">
        <v>27000</v>
      </c>
      <c r="H365" s="29">
        <f t="shared" si="21"/>
        <v>0</v>
      </c>
      <c r="I365" s="18" t="s">
        <v>19</v>
      </c>
    </row>
    <row r="366" spans="1:9" s="45" customFormat="1" ht="60" customHeight="1" x14ac:dyDescent="0.25">
      <c r="A366" s="15" t="s">
        <v>283</v>
      </c>
      <c r="B366" s="16" t="s">
        <v>646</v>
      </c>
      <c r="C366" s="15" t="s">
        <v>647</v>
      </c>
      <c r="D366" s="28">
        <v>44954</v>
      </c>
      <c r="E366" s="29">
        <v>11598.12</v>
      </c>
      <c r="F366" s="29" t="s">
        <v>14</v>
      </c>
      <c r="G366" s="29">
        <v>11598.12</v>
      </c>
      <c r="H366" s="29">
        <f t="shared" si="21"/>
        <v>0</v>
      </c>
      <c r="I366" s="18" t="s">
        <v>19</v>
      </c>
    </row>
    <row r="367" spans="1:9" s="45" customFormat="1" ht="60" customHeight="1" x14ac:dyDescent="0.25">
      <c r="A367" s="15" t="s">
        <v>283</v>
      </c>
      <c r="B367" s="16" t="s">
        <v>648</v>
      </c>
      <c r="C367" s="15" t="s">
        <v>649</v>
      </c>
      <c r="D367" s="28">
        <v>44954</v>
      </c>
      <c r="E367" s="29">
        <v>42248.26</v>
      </c>
      <c r="F367" s="29" t="s">
        <v>14</v>
      </c>
      <c r="G367" s="29">
        <v>42248.26</v>
      </c>
      <c r="H367" s="29">
        <f t="shared" si="21"/>
        <v>0</v>
      </c>
      <c r="I367" s="18" t="s">
        <v>19</v>
      </c>
    </row>
    <row r="368" spans="1:9" s="45" customFormat="1" ht="90" customHeight="1" x14ac:dyDescent="0.25">
      <c r="A368" s="15" t="s">
        <v>306</v>
      </c>
      <c r="B368" s="16" t="s">
        <v>650</v>
      </c>
      <c r="C368" s="15" t="s">
        <v>651</v>
      </c>
      <c r="D368" s="28">
        <v>44957</v>
      </c>
      <c r="E368" s="29">
        <v>28714.58</v>
      </c>
      <c r="F368" s="29" t="s">
        <v>14</v>
      </c>
      <c r="G368" s="29">
        <v>28714.58</v>
      </c>
      <c r="H368" s="29">
        <f t="shared" si="21"/>
        <v>0</v>
      </c>
      <c r="I368" s="18" t="s">
        <v>19</v>
      </c>
    </row>
    <row r="369" spans="1:9" s="45" customFormat="1" ht="45" customHeight="1" x14ac:dyDescent="0.25">
      <c r="A369" s="15" t="s">
        <v>283</v>
      </c>
      <c r="B369" s="16" t="s">
        <v>557</v>
      </c>
      <c r="C369" s="15" t="s">
        <v>652</v>
      </c>
      <c r="D369" s="28">
        <v>44954</v>
      </c>
      <c r="E369" s="29">
        <v>61268.66</v>
      </c>
      <c r="F369" s="18" t="s">
        <v>14</v>
      </c>
      <c r="G369" s="29">
        <v>61268.66</v>
      </c>
      <c r="H369" s="29">
        <f t="shared" si="21"/>
        <v>0</v>
      </c>
      <c r="I369" s="18" t="s">
        <v>19</v>
      </c>
    </row>
    <row r="370" spans="1:9" s="45" customFormat="1" ht="45" customHeight="1" x14ac:dyDescent="0.25">
      <c r="A370" s="15" t="s">
        <v>283</v>
      </c>
      <c r="B370" s="16" t="s">
        <v>557</v>
      </c>
      <c r="C370" s="15" t="s">
        <v>653</v>
      </c>
      <c r="D370" s="28">
        <v>44954</v>
      </c>
      <c r="E370" s="29">
        <v>1174.44</v>
      </c>
      <c r="F370" s="18" t="s">
        <v>14</v>
      </c>
      <c r="G370" s="29">
        <v>1174.44</v>
      </c>
      <c r="H370" s="29">
        <f t="shared" si="21"/>
        <v>0</v>
      </c>
      <c r="I370" s="18" t="s">
        <v>19</v>
      </c>
    </row>
    <row r="371" spans="1:9" s="45" customFormat="1" ht="45" customHeight="1" x14ac:dyDescent="0.25">
      <c r="A371" s="15" t="s">
        <v>283</v>
      </c>
      <c r="B371" s="16" t="s">
        <v>557</v>
      </c>
      <c r="C371" s="15" t="s">
        <v>654</v>
      </c>
      <c r="D371" s="28">
        <v>44954</v>
      </c>
      <c r="E371" s="29">
        <v>567.14</v>
      </c>
      <c r="F371" s="18" t="s">
        <v>14</v>
      </c>
      <c r="G371" s="29">
        <v>567.14</v>
      </c>
      <c r="H371" s="29">
        <f t="shared" si="21"/>
        <v>0</v>
      </c>
      <c r="I371" s="18" t="s">
        <v>19</v>
      </c>
    </row>
    <row r="372" spans="1:9" s="45" customFormat="1" ht="30" customHeight="1" x14ac:dyDescent="0.25">
      <c r="A372" s="15" t="s">
        <v>655</v>
      </c>
      <c r="B372" s="16" t="s">
        <v>656</v>
      </c>
      <c r="C372" s="15">
        <v>9932</v>
      </c>
      <c r="D372" s="28">
        <v>44957</v>
      </c>
      <c r="E372" s="29">
        <v>2400</v>
      </c>
      <c r="F372" s="18" t="s">
        <v>14</v>
      </c>
      <c r="G372" s="29">
        <v>2400</v>
      </c>
      <c r="H372" s="29">
        <f>+E372-G372</f>
        <v>0</v>
      </c>
      <c r="I372" s="18" t="s">
        <v>19</v>
      </c>
    </row>
    <row r="373" spans="1:9" s="45" customFormat="1" ht="45" customHeight="1" x14ac:dyDescent="0.25">
      <c r="A373" s="15" t="s">
        <v>16</v>
      </c>
      <c r="B373" s="16" t="s">
        <v>657</v>
      </c>
      <c r="C373" s="15" t="s">
        <v>658</v>
      </c>
      <c r="D373" s="28">
        <v>44957</v>
      </c>
      <c r="E373" s="29">
        <v>563387.29</v>
      </c>
      <c r="F373" s="18" t="s">
        <v>14</v>
      </c>
      <c r="G373" s="29">
        <v>563387.29</v>
      </c>
      <c r="H373" s="29">
        <f>+E373-G373</f>
        <v>0</v>
      </c>
      <c r="I373" s="18" t="s">
        <v>19</v>
      </c>
    </row>
    <row r="374" spans="1:9" s="45" customFormat="1" ht="45" customHeight="1" x14ac:dyDescent="0.25">
      <c r="A374" s="15" t="s">
        <v>16</v>
      </c>
      <c r="B374" s="16" t="s">
        <v>657</v>
      </c>
      <c r="C374" s="15" t="s">
        <v>659</v>
      </c>
      <c r="D374" s="28">
        <v>44957</v>
      </c>
      <c r="E374" s="29">
        <v>14886.24</v>
      </c>
      <c r="F374" s="18" t="s">
        <v>14</v>
      </c>
      <c r="G374" s="29">
        <v>14886.24</v>
      </c>
      <c r="H374" s="29">
        <f t="shared" si="21"/>
        <v>0</v>
      </c>
      <c r="I374" s="18" t="s">
        <v>19</v>
      </c>
    </row>
    <row r="375" spans="1:9" s="45" customFormat="1" ht="15" customHeight="1" x14ac:dyDescent="0.25">
      <c r="A375" s="15" t="s">
        <v>67</v>
      </c>
      <c r="B375" s="16" t="s">
        <v>68</v>
      </c>
      <c r="C375" s="15"/>
      <c r="D375" s="28">
        <v>44957</v>
      </c>
      <c r="E375" s="29">
        <v>10575.82</v>
      </c>
      <c r="F375" s="18" t="s">
        <v>14</v>
      </c>
      <c r="G375" s="29">
        <v>10575.82</v>
      </c>
      <c r="H375" s="29">
        <f t="shared" si="21"/>
        <v>0</v>
      </c>
      <c r="I375" s="18" t="s">
        <v>19</v>
      </c>
    </row>
    <row r="376" spans="1:9" s="45" customFormat="1" ht="15" customHeight="1" x14ac:dyDescent="0.25">
      <c r="A376" s="27" t="s">
        <v>660</v>
      </c>
      <c r="B376" s="16"/>
      <c r="C376" s="15"/>
      <c r="D376" s="28"/>
      <c r="E376" s="34">
        <f>SUM(E332:E375)</f>
        <v>1048536.0000000001</v>
      </c>
      <c r="F376" s="34">
        <f>SUM(F332:F375)</f>
        <v>0</v>
      </c>
      <c r="G376" s="34">
        <f>SUM(G332:G375)</f>
        <v>1048536.0000000001</v>
      </c>
      <c r="H376" s="34">
        <f>SUM(H332:H375)</f>
        <v>0</v>
      </c>
      <c r="I376" s="26"/>
    </row>
    <row r="377" spans="1:9" s="45" customFormat="1" ht="60" customHeight="1" x14ac:dyDescent="0.25">
      <c r="A377" s="15" t="s">
        <v>661</v>
      </c>
      <c r="B377" s="38" t="s">
        <v>662</v>
      </c>
      <c r="C377" s="15" t="s">
        <v>663</v>
      </c>
      <c r="D377" s="42">
        <v>44911</v>
      </c>
      <c r="E377" s="29">
        <v>378764.92</v>
      </c>
      <c r="F377" s="18" t="s">
        <v>14</v>
      </c>
      <c r="G377" s="18">
        <v>378764.92</v>
      </c>
      <c r="H377" s="18">
        <f t="shared" ref="H377:H429" si="22">+E377-G377</f>
        <v>0</v>
      </c>
      <c r="I377" s="18" t="s">
        <v>19</v>
      </c>
    </row>
    <row r="378" spans="1:9" s="45" customFormat="1" ht="30" customHeight="1" x14ac:dyDescent="0.25">
      <c r="A378" s="15" t="s">
        <v>664</v>
      </c>
      <c r="B378" s="16" t="s">
        <v>665</v>
      </c>
      <c r="C378" s="15" t="s">
        <v>666</v>
      </c>
      <c r="D378" s="28">
        <v>44944</v>
      </c>
      <c r="E378" s="29">
        <v>30000</v>
      </c>
      <c r="F378" s="29" t="s">
        <v>14</v>
      </c>
      <c r="G378" s="29">
        <v>30000</v>
      </c>
      <c r="H378" s="29">
        <f t="shared" si="22"/>
        <v>0</v>
      </c>
      <c r="I378" s="18" t="s">
        <v>19</v>
      </c>
    </row>
    <row r="379" spans="1:9" s="45" customFormat="1" ht="45" customHeight="1" x14ac:dyDescent="0.25">
      <c r="A379" s="15" t="s">
        <v>664</v>
      </c>
      <c r="B379" s="16" t="s">
        <v>667</v>
      </c>
      <c r="C379" s="15" t="s">
        <v>668</v>
      </c>
      <c r="D379" s="28">
        <v>44944</v>
      </c>
      <c r="E379" s="29">
        <v>5537.61</v>
      </c>
      <c r="F379" s="29" t="s">
        <v>14</v>
      </c>
      <c r="G379" s="29">
        <v>5537.61</v>
      </c>
      <c r="H379" s="29">
        <f t="shared" si="22"/>
        <v>0</v>
      </c>
      <c r="I379" s="18" t="s">
        <v>19</v>
      </c>
    </row>
    <row r="380" spans="1:9" s="45" customFormat="1" ht="60" customHeight="1" x14ac:dyDescent="0.25">
      <c r="A380" s="15" t="s">
        <v>71</v>
      </c>
      <c r="B380" s="16" t="s">
        <v>669</v>
      </c>
      <c r="C380" s="15" t="s">
        <v>670</v>
      </c>
      <c r="D380" s="28">
        <v>44952</v>
      </c>
      <c r="E380" s="29">
        <v>5000</v>
      </c>
      <c r="F380" s="29" t="s">
        <v>14</v>
      </c>
      <c r="G380" s="29">
        <v>5000</v>
      </c>
      <c r="H380" s="29">
        <f t="shared" si="22"/>
        <v>0</v>
      </c>
      <c r="I380" s="18" t="s">
        <v>19</v>
      </c>
    </row>
    <row r="381" spans="1:9" s="45" customFormat="1" ht="60" customHeight="1" x14ac:dyDescent="0.25">
      <c r="A381" s="15" t="s">
        <v>306</v>
      </c>
      <c r="B381" s="16" t="s">
        <v>671</v>
      </c>
      <c r="C381" s="15" t="s">
        <v>672</v>
      </c>
      <c r="D381" s="28">
        <v>44952</v>
      </c>
      <c r="E381" s="29">
        <v>51000</v>
      </c>
      <c r="F381" s="29" t="s">
        <v>14</v>
      </c>
      <c r="G381" s="29">
        <v>51000</v>
      </c>
      <c r="H381" s="29">
        <f t="shared" si="22"/>
        <v>0</v>
      </c>
      <c r="I381" s="18" t="s">
        <v>19</v>
      </c>
    </row>
    <row r="382" spans="1:9" s="45" customFormat="1" ht="30" customHeight="1" x14ac:dyDescent="0.25">
      <c r="A382" s="15" t="s">
        <v>673</v>
      </c>
      <c r="B382" s="16" t="s">
        <v>674</v>
      </c>
      <c r="C382" s="15" t="s">
        <v>675</v>
      </c>
      <c r="D382" s="28">
        <v>44957</v>
      </c>
      <c r="E382" s="29">
        <v>12000</v>
      </c>
      <c r="F382" s="29" t="s">
        <v>14</v>
      </c>
      <c r="G382" s="29">
        <v>12000</v>
      </c>
      <c r="H382" s="29">
        <f t="shared" si="22"/>
        <v>0</v>
      </c>
      <c r="I382" s="18" t="s">
        <v>19</v>
      </c>
    </row>
    <row r="383" spans="1:9" s="45" customFormat="1" ht="60" customHeight="1" x14ac:dyDescent="0.25">
      <c r="A383" s="15" t="s">
        <v>676</v>
      </c>
      <c r="B383" s="16" t="s">
        <v>677</v>
      </c>
      <c r="C383" s="15" t="s">
        <v>678</v>
      </c>
      <c r="D383" s="28">
        <v>44958</v>
      </c>
      <c r="E383" s="29">
        <v>15669.35</v>
      </c>
      <c r="F383" s="29" t="s">
        <v>14</v>
      </c>
      <c r="G383" s="29">
        <v>15669.35</v>
      </c>
      <c r="H383" s="29">
        <f t="shared" si="22"/>
        <v>0</v>
      </c>
      <c r="I383" s="18" t="s">
        <v>19</v>
      </c>
    </row>
    <row r="384" spans="1:9" s="45" customFormat="1" ht="30" customHeight="1" x14ac:dyDescent="0.25">
      <c r="A384" s="15" t="s">
        <v>153</v>
      </c>
      <c r="B384" s="38" t="s">
        <v>154</v>
      </c>
      <c r="C384" s="15" t="s">
        <v>679</v>
      </c>
      <c r="D384" s="28">
        <v>44958</v>
      </c>
      <c r="E384" s="29">
        <v>4086</v>
      </c>
      <c r="F384" s="18" t="s">
        <v>14</v>
      </c>
      <c r="G384" s="18">
        <v>4086</v>
      </c>
      <c r="H384" s="18">
        <f t="shared" si="22"/>
        <v>0</v>
      </c>
      <c r="I384" s="18" t="s">
        <v>19</v>
      </c>
    </row>
    <row r="385" spans="1:9" s="45" customFormat="1" ht="75" customHeight="1" x14ac:dyDescent="0.25">
      <c r="A385" s="43" t="s">
        <v>680</v>
      </c>
      <c r="B385" s="38" t="s">
        <v>681</v>
      </c>
      <c r="C385" s="15" t="s">
        <v>682</v>
      </c>
      <c r="D385" s="17">
        <v>44958</v>
      </c>
      <c r="E385" s="29">
        <v>4584</v>
      </c>
      <c r="F385" s="18" t="s">
        <v>14</v>
      </c>
      <c r="G385" s="29">
        <v>4584</v>
      </c>
      <c r="H385" s="18">
        <f t="shared" si="22"/>
        <v>0</v>
      </c>
      <c r="I385" s="18" t="s">
        <v>19</v>
      </c>
    </row>
    <row r="386" spans="1:9" s="45" customFormat="1" ht="75" customHeight="1" x14ac:dyDescent="0.25">
      <c r="A386" s="43" t="s">
        <v>680</v>
      </c>
      <c r="B386" s="38" t="s">
        <v>681</v>
      </c>
      <c r="C386" s="15" t="s">
        <v>683</v>
      </c>
      <c r="D386" s="17">
        <v>44958</v>
      </c>
      <c r="E386" s="29">
        <v>1528</v>
      </c>
      <c r="F386" s="18" t="s">
        <v>14</v>
      </c>
      <c r="G386" s="29">
        <v>1528</v>
      </c>
      <c r="H386" s="18">
        <f t="shared" si="22"/>
        <v>0</v>
      </c>
      <c r="I386" s="18" t="s">
        <v>19</v>
      </c>
    </row>
    <row r="387" spans="1:9" s="45" customFormat="1" ht="75" customHeight="1" x14ac:dyDescent="0.25">
      <c r="A387" s="43" t="s">
        <v>680</v>
      </c>
      <c r="B387" s="38" t="s">
        <v>681</v>
      </c>
      <c r="C387" s="15" t="s">
        <v>684</v>
      </c>
      <c r="D387" s="17">
        <v>4584</v>
      </c>
      <c r="E387" s="29">
        <v>4584</v>
      </c>
      <c r="F387" s="18" t="s">
        <v>14</v>
      </c>
      <c r="G387" s="29">
        <v>4584</v>
      </c>
      <c r="H387" s="18">
        <f t="shared" si="22"/>
        <v>0</v>
      </c>
      <c r="I387" s="18" t="s">
        <v>19</v>
      </c>
    </row>
    <row r="388" spans="1:9" s="45" customFormat="1" ht="60" customHeight="1" x14ac:dyDescent="0.25">
      <c r="A388" s="15" t="s">
        <v>169</v>
      </c>
      <c r="B388" s="16" t="s">
        <v>685</v>
      </c>
      <c r="C388" s="15" t="s">
        <v>686</v>
      </c>
      <c r="D388" s="28">
        <v>44960</v>
      </c>
      <c r="E388" s="29">
        <v>23065.98</v>
      </c>
      <c r="F388" s="18" t="s">
        <v>14</v>
      </c>
      <c r="G388" s="18">
        <v>23065.98</v>
      </c>
      <c r="H388" s="18">
        <f t="shared" si="22"/>
        <v>0</v>
      </c>
      <c r="I388" s="18" t="s">
        <v>19</v>
      </c>
    </row>
    <row r="389" spans="1:9" s="45" customFormat="1" ht="30" customHeight="1" x14ac:dyDescent="0.25">
      <c r="A389" s="15" t="s">
        <v>169</v>
      </c>
      <c r="B389" s="16" t="s">
        <v>172</v>
      </c>
      <c r="C389" s="15" t="s">
        <v>686</v>
      </c>
      <c r="D389" s="28">
        <v>44960</v>
      </c>
      <c r="E389" s="29">
        <v>2130</v>
      </c>
      <c r="F389" s="18" t="s">
        <v>14</v>
      </c>
      <c r="G389" s="18">
        <v>2130</v>
      </c>
      <c r="H389" s="18">
        <f t="shared" si="22"/>
        <v>0</v>
      </c>
      <c r="I389" s="18" t="s">
        <v>19</v>
      </c>
    </row>
    <row r="390" spans="1:9" s="45" customFormat="1" ht="30" customHeight="1" x14ac:dyDescent="0.25">
      <c r="A390" s="15" t="s">
        <v>169</v>
      </c>
      <c r="B390" s="16" t="s">
        <v>173</v>
      </c>
      <c r="C390" s="15" t="s">
        <v>686</v>
      </c>
      <c r="D390" s="28">
        <v>44960</v>
      </c>
      <c r="E390" s="29">
        <v>2127</v>
      </c>
      <c r="F390" s="18" t="s">
        <v>14</v>
      </c>
      <c r="G390" s="18">
        <v>2127</v>
      </c>
      <c r="H390" s="18">
        <f t="shared" si="22"/>
        <v>0</v>
      </c>
      <c r="I390" s="18" t="s">
        <v>19</v>
      </c>
    </row>
    <row r="391" spans="1:9" s="45" customFormat="1" ht="45" customHeight="1" x14ac:dyDescent="0.25">
      <c r="A391" s="15" t="s">
        <v>169</v>
      </c>
      <c r="B391" s="16" t="s">
        <v>174</v>
      </c>
      <c r="C391" s="15" t="s">
        <v>686</v>
      </c>
      <c r="D391" s="28">
        <v>44960</v>
      </c>
      <c r="E391" s="29">
        <v>360</v>
      </c>
      <c r="F391" s="18" t="s">
        <v>14</v>
      </c>
      <c r="G391" s="18">
        <v>360</v>
      </c>
      <c r="H391" s="18">
        <f t="shared" si="22"/>
        <v>0</v>
      </c>
      <c r="I391" s="18" t="s">
        <v>19</v>
      </c>
    </row>
    <row r="392" spans="1:9" s="45" customFormat="1" ht="45" customHeight="1" x14ac:dyDescent="0.25">
      <c r="A392" s="15" t="s">
        <v>687</v>
      </c>
      <c r="B392" s="38" t="s">
        <v>688</v>
      </c>
      <c r="C392" s="15" t="s">
        <v>689</v>
      </c>
      <c r="D392" s="28">
        <v>44960</v>
      </c>
      <c r="E392" s="29">
        <v>87217.35</v>
      </c>
      <c r="F392" s="18" t="s">
        <v>14</v>
      </c>
      <c r="G392" s="18">
        <v>87217.35</v>
      </c>
      <c r="H392" s="18">
        <f t="shared" si="22"/>
        <v>0</v>
      </c>
      <c r="I392" s="18" t="s">
        <v>19</v>
      </c>
    </row>
    <row r="393" spans="1:9" s="45" customFormat="1" ht="45" x14ac:dyDescent="0.25">
      <c r="A393" s="15" t="s">
        <v>690</v>
      </c>
      <c r="B393" s="38" t="s">
        <v>691</v>
      </c>
      <c r="C393" s="15">
        <v>9974</v>
      </c>
      <c r="D393" s="28">
        <v>44960</v>
      </c>
      <c r="E393" s="29">
        <v>9000</v>
      </c>
      <c r="F393" s="18" t="s">
        <v>14</v>
      </c>
      <c r="G393" s="18">
        <v>9000</v>
      </c>
      <c r="H393" s="18">
        <f t="shared" si="22"/>
        <v>0</v>
      </c>
      <c r="I393" s="18" t="s">
        <v>19</v>
      </c>
    </row>
    <row r="394" spans="1:9" s="45" customFormat="1" ht="60" customHeight="1" x14ac:dyDescent="0.25">
      <c r="A394" s="15" t="s">
        <v>247</v>
      </c>
      <c r="B394" s="16" t="s">
        <v>692</v>
      </c>
      <c r="C394" s="15" t="s">
        <v>693</v>
      </c>
      <c r="D394" s="28">
        <v>44962</v>
      </c>
      <c r="E394" s="29">
        <v>2737.59</v>
      </c>
      <c r="F394" s="29" t="s">
        <v>14</v>
      </c>
      <c r="G394" s="29">
        <v>2737.59</v>
      </c>
      <c r="H394" s="29">
        <f>+E394-G394</f>
        <v>0</v>
      </c>
      <c r="I394" s="18" t="s">
        <v>19</v>
      </c>
    </row>
    <row r="395" spans="1:9" s="45" customFormat="1" ht="45" customHeight="1" x14ac:dyDescent="0.25">
      <c r="A395" s="15" t="s">
        <v>694</v>
      </c>
      <c r="B395" s="38" t="s">
        <v>695</v>
      </c>
      <c r="C395" s="15" t="s">
        <v>696</v>
      </c>
      <c r="D395" s="28">
        <v>44963</v>
      </c>
      <c r="E395" s="29">
        <v>1519.12</v>
      </c>
      <c r="F395" s="18" t="s">
        <v>14</v>
      </c>
      <c r="G395" s="18">
        <v>1519.12</v>
      </c>
      <c r="H395" s="18">
        <f t="shared" si="22"/>
        <v>0</v>
      </c>
      <c r="I395" s="18" t="s">
        <v>19</v>
      </c>
    </row>
    <row r="396" spans="1:9" s="45" customFormat="1" ht="45" x14ac:dyDescent="0.25">
      <c r="A396" s="15" t="s">
        <v>697</v>
      </c>
      <c r="B396" s="38" t="s">
        <v>698</v>
      </c>
      <c r="C396" s="15">
        <v>9992</v>
      </c>
      <c r="D396" s="28">
        <v>44964</v>
      </c>
      <c r="E396" s="29">
        <v>28000</v>
      </c>
      <c r="F396" s="18" t="s">
        <v>14</v>
      </c>
      <c r="G396" s="18">
        <v>28000</v>
      </c>
      <c r="H396" s="18">
        <f t="shared" si="22"/>
        <v>0</v>
      </c>
      <c r="I396" s="18" t="s">
        <v>19</v>
      </c>
    </row>
    <row r="397" spans="1:9" s="45" customFormat="1" ht="60" customHeight="1" x14ac:dyDescent="0.25">
      <c r="A397" s="15" t="s">
        <v>306</v>
      </c>
      <c r="B397" s="38" t="s">
        <v>699</v>
      </c>
      <c r="C397" s="15" t="s">
        <v>700</v>
      </c>
      <c r="D397" s="28">
        <v>44964</v>
      </c>
      <c r="E397" s="29">
        <v>23864.34</v>
      </c>
      <c r="F397" s="18" t="s">
        <v>14</v>
      </c>
      <c r="G397" s="18">
        <v>23864.34</v>
      </c>
      <c r="H397" s="18">
        <f t="shared" si="22"/>
        <v>0</v>
      </c>
      <c r="I397" s="18" t="s">
        <v>19</v>
      </c>
    </row>
    <row r="398" spans="1:9" s="45" customFormat="1" ht="45" customHeight="1" x14ac:dyDescent="0.25">
      <c r="A398" s="15" t="s">
        <v>701</v>
      </c>
      <c r="B398" s="38" t="s">
        <v>702</v>
      </c>
      <c r="C398" s="15" t="s">
        <v>703</v>
      </c>
      <c r="D398" s="28">
        <v>44964</v>
      </c>
      <c r="E398" s="29">
        <v>389.96</v>
      </c>
      <c r="F398" s="18" t="s">
        <v>14</v>
      </c>
      <c r="G398" s="18">
        <v>389.96</v>
      </c>
      <c r="H398" s="18">
        <f t="shared" si="22"/>
        <v>0</v>
      </c>
      <c r="I398" s="18" t="s">
        <v>19</v>
      </c>
    </row>
    <row r="399" spans="1:9" s="45" customFormat="1" ht="45" customHeight="1" x14ac:dyDescent="0.25">
      <c r="A399" s="15" t="s">
        <v>704</v>
      </c>
      <c r="B399" s="38" t="s">
        <v>702</v>
      </c>
      <c r="C399" s="15" t="s">
        <v>705</v>
      </c>
      <c r="D399" s="28">
        <v>44964</v>
      </c>
      <c r="E399" s="29">
        <v>331.11</v>
      </c>
      <c r="F399" s="18" t="s">
        <v>14</v>
      </c>
      <c r="G399" s="18">
        <v>331.11</v>
      </c>
      <c r="H399" s="18">
        <f t="shared" si="22"/>
        <v>0</v>
      </c>
      <c r="I399" s="18" t="s">
        <v>19</v>
      </c>
    </row>
    <row r="400" spans="1:9" s="45" customFormat="1" ht="45" customHeight="1" x14ac:dyDescent="0.25">
      <c r="A400" s="15" t="s">
        <v>706</v>
      </c>
      <c r="B400" s="38" t="s">
        <v>707</v>
      </c>
      <c r="C400" s="15">
        <v>10009</v>
      </c>
      <c r="D400" s="28">
        <v>44965</v>
      </c>
      <c r="E400" s="29">
        <v>1500</v>
      </c>
      <c r="F400" s="18" t="s">
        <v>14</v>
      </c>
      <c r="G400" s="18">
        <v>1500</v>
      </c>
      <c r="H400" s="18">
        <f t="shared" si="22"/>
        <v>0</v>
      </c>
      <c r="I400" s="18" t="s">
        <v>19</v>
      </c>
    </row>
    <row r="401" spans="1:9" s="45" customFormat="1" ht="45" x14ac:dyDescent="0.25">
      <c r="A401" s="15" t="s">
        <v>708</v>
      </c>
      <c r="B401" s="38" t="s">
        <v>709</v>
      </c>
      <c r="C401" s="15">
        <v>10012</v>
      </c>
      <c r="D401" s="28">
        <v>44965</v>
      </c>
      <c r="E401" s="29">
        <v>2400</v>
      </c>
      <c r="F401" s="18" t="s">
        <v>14</v>
      </c>
      <c r="G401" s="18"/>
      <c r="H401" s="18">
        <f t="shared" si="22"/>
        <v>2400</v>
      </c>
      <c r="I401" s="18" t="s">
        <v>15</v>
      </c>
    </row>
    <row r="402" spans="1:9" s="45" customFormat="1" ht="45" customHeight="1" x14ac:dyDescent="0.25">
      <c r="A402" s="15" t="s">
        <v>710</v>
      </c>
      <c r="B402" s="38" t="s">
        <v>711</v>
      </c>
      <c r="C402" s="15" t="s">
        <v>712</v>
      </c>
      <c r="D402" s="28">
        <v>44965</v>
      </c>
      <c r="E402" s="29">
        <v>219658.51</v>
      </c>
      <c r="F402" s="18" t="s">
        <v>14</v>
      </c>
      <c r="G402" s="18">
        <v>219658.51</v>
      </c>
      <c r="H402" s="18">
        <f t="shared" si="22"/>
        <v>0</v>
      </c>
      <c r="I402" s="18" t="s">
        <v>19</v>
      </c>
    </row>
    <row r="403" spans="1:9" s="45" customFormat="1" ht="53.25" customHeight="1" x14ac:dyDescent="0.25">
      <c r="A403" s="15" t="s">
        <v>435</v>
      </c>
      <c r="B403" s="38" t="s">
        <v>713</v>
      </c>
      <c r="C403" s="15" t="s">
        <v>714</v>
      </c>
      <c r="D403" s="28">
        <v>44966</v>
      </c>
      <c r="E403" s="29">
        <v>450</v>
      </c>
      <c r="F403" s="18" t="s">
        <v>14</v>
      </c>
      <c r="G403" s="18">
        <v>450</v>
      </c>
      <c r="H403" s="18">
        <f t="shared" si="22"/>
        <v>0</v>
      </c>
      <c r="I403" s="18" t="s">
        <v>19</v>
      </c>
    </row>
    <row r="404" spans="1:9" s="45" customFormat="1" ht="60" customHeight="1" x14ac:dyDescent="0.25">
      <c r="A404" s="15" t="s">
        <v>435</v>
      </c>
      <c r="B404" s="38" t="s">
        <v>715</v>
      </c>
      <c r="C404" s="15" t="s">
        <v>716</v>
      </c>
      <c r="D404" s="28">
        <v>44966</v>
      </c>
      <c r="E404" s="29">
        <v>400</v>
      </c>
      <c r="F404" s="18" t="s">
        <v>14</v>
      </c>
      <c r="G404" s="18">
        <v>400</v>
      </c>
      <c r="H404" s="18">
        <f t="shared" si="22"/>
        <v>0</v>
      </c>
      <c r="I404" s="18" t="s">
        <v>19</v>
      </c>
    </row>
    <row r="405" spans="1:9" s="45" customFormat="1" ht="75" customHeight="1" x14ac:dyDescent="0.25">
      <c r="A405" s="15" t="s">
        <v>306</v>
      </c>
      <c r="B405" s="16" t="s">
        <v>717</v>
      </c>
      <c r="C405" s="15" t="s">
        <v>718</v>
      </c>
      <c r="D405" s="28">
        <v>44967</v>
      </c>
      <c r="E405" s="29">
        <v>6268.58</v>
      </c>
      <c r="F405" s="29" t="s">
        <v>14</v>
      </c>
      <c r="G405" s="29">
        <v>6268.58</v>
      </c>
      <c r="H405" s="18">
        <f t="shared" si="22"/>
        <v>0</v>
      </c>
      <c r="I405" s="18" t="s">
        <v>19</v>
      </c>
    </row>
    <row r="406" spans="1:9" s="45" customFormat="1" ht="60" x14ac:dyDescent="0.25">
      <c r="A406" s="15" t="s">
        <v>719</v>
      </c>
      <c r="B406" s="16" t="s">
        <v>720</v>
      </c>
      <c r="C406" s="15">
        <v>10041</v>
      </c>
      <c r="D406" s="28">
        <v>44967</v>
      </c>
      <c r="E406" s="29">
        <v>2700</v>
      </c>
      <c r="F406" s="29" t="s">
        <v>14</v>
      </c>
      <c r="G406" s="29">
        <v>2700</v>
      </c>
      <c r="H406" s="18">
        <f t="shared" si="22"/>
        <v>0</v>
      </c>
      <c r="I406" s="18" t="s">
        <v>19</v>
      </c>
    </row>
    <row r="407" spans="1:9" s="45" customFormat="1" ht="45" x14ac:dyDescent="0.25">
      <c r="A407" s="15" t="s">
        <v>721</v>
      </c>
      <c r="B407" s="16" t="s">
        <v>722</v>
      </c>
      <c r="C407" s="15">
        <v>10075</v>
      </c>
      <c r="D407" s="28">
        <v>44971</v>
      </c>
      <c r="E407" s="29">
        <v>1050</v>
      </c>
      <c r="F407" s="29" t="s">
        <v>14</v>
      </c>
      <c r="G407" s="29"/>
      <c r="H407" s="18">
        <f t="shared" si="22"/>
        <v>1050</v>
      </c>
      <c r="I407" s="18" t="s">
        <v>15</v>
      </c>
    </row>
    <row r="408" spans="1:9" s="45" customFormat="1" ht="45" x14ac:dyDescent="0.25">
      <c r="A408" s="15" t="s">
        <v>723</v>
      </c>
      <c r="B408" s="16" t="s">
        <v>724</v>
      </c>
      <c r="C408" s="15">
        <v>10082</v>
      </c>
      <c r="D408" s="28">
        <v>44971</v>
      </c>
      <c r="E408" s="29">
        <v>2400</v>
      </c>
      <c r="F408" s="29" t="s">
        <v>14</v>
      </c>
      <c r="G408" s="29">
        <v>2400</v>
      </c>
      <c r="H408" s="18">
        <f t="shared" si="22"/>
        <v>0</v>
      </c>
      <c r="I408" s="18" t="s">
        <v>19</v>
      </c>
    </row>
    <row r="409" spans="1:9" s="45" customFormat="1" ht="45" x14ac:dyDescent="0.25">
      <c r="A409" s="15" t="s">
        <v>725</v>
      </c>
      <c r="B409" s="16" t="s">
        <v>726</v>
      </c>
      <c r="C409" s="15">
        <v>10091</v>
      </c>
      <c r="D409" s="28">
        <v>44972</v>
      </c>
      <c r="E409" s="29">
        <v>5000</v>
      </c>
      <c r="F409" s="29" t="s">
        <v>14</v>
      </c>
      <c r="G409" s="29">
        <v>5000</v>
      </c>
      <c r="H409" s="18">
        <f t="shared" si="22"/>
        <v>0</v>
      </c>
      <c r="I409" s="18" t="s">
        <v>19</v>
      </c>
    </row>
    <row r="410" spans="1:9" s="45" customFormat="1" ht="75" customHeight="1" x14ac:dyDescent="0.25">
      <c r="A410" s="15" t="s">
        <v>727</v>
      </c>
      <c r="B410" s="44" t="s">
        <v>728</v>
      </c>
      <c r="C410" s="15" t="s">
        <v>729</v>
      </c>
      <c r="D410" s="28">
        <v>44973</v>
      </c>
      <c r="E410" s="29">
        <v>6854</v>
      </c>
      <c r="F410" s="29" t="s">
        <v>14</v>
      </c>
      <c r="G410" s="29">
        <f>5613+238.45+1002.55</f>
        <v>6854</v>
      </c>
      <c r="H410" s="18">
        <f>+E410-G410</f>
        <v>0</v>
      </c>
      <c r="I410" s="18" t="s">
        <v>19</v>
      </c>
    </row>
    <row r="411" spans="1:9" s="45" customFormat="1" ht="45" customHeight="1" x14ac:dyDescent="0.25">
      <c r="A411" s="15" t="s">
        <v>730</v>
      </c>
      <c r="B411" s="16" t="s">
        <v>731</v>
      </c>
      <c r="C411" s="15" t="s">
        <v>732</v>
      </c>
      <c r="D411" s="28">
        <v>44974</v>
      </c>
      <c r="E411" s="29">
        <v>58837.1</v>
      </c>
      <c r="F411" s="29" t="s">
        <v>14</v>
      </c>
      <c r="G411" s="29">
        <v>58837.1</v>
      </c>
      <c r="H411" s="18">
        <f t="shared" si="22"/>
        <v>0</v>
      </c>
      <c r="I411" s="18" t="s">
        <v>19</v>
      </c>
    </row>
    <row r="412" spans="1:9" s="45" customFormat="1" ht="60" customHeight="1" x14ac:dyDescent="0.25">
      <c r="A412" s="15" t="s">
        <v>247</v>
      </c>
      <c r="B412" s="16" t="s">
        <v>733</v>
      </c>
      <c r="C412" s="15" t="s">
        <v>734</v>
      </c>
      <c r="D412" s="28">
        <v>44976</v>
      </c>
      <c r="E412" s="29">
        <v>17898.07</v>
      </c>
      <c r="F412" s="29" t="s">
        <v>14</v>
      </c>
      <c r="G412" s="29">
        <v>17898.07</v>
      </c>
      <c r="H412" s="29">
        <f t="shared" si="22"/>
        <v>0</v>
      </c>
      <c r="I412" s="18" t="s">
        <v>19</v>
      </c>
    </row>
    <row r="413" spans="1:9" s="45" customFormat="1" ht="45" x14ac:dyDescent="0.25">
      <c r="A413" s="15" t="s">
        <v>735</v>
      </c>
      <c r="B413" s="16" t="s">
        <v>736</v>
      </c>
      <c r="C413" s="15">
        <v>10136</v>
      </c>
      <c r="D413" s="28">
        <v>44977</v>
      </c>
      <c r="E413" s="29">
        <v>3000</v>
      </c>
      <c r="F413" s="29" t="s">
        <v>14</v>
      </c>
      <c r="G413" s="29">
        <v>3000</v>
      </c>
      <c r="H413" s="29">
        <f t="shared" si="22"/>
        <v>0</v>
      </c>
      <c r="I413" s="18" t="s">
        <v>19</v>
      </c>
    </row>
    <row r="414" spans="1:9" s="45" customFormat="1" ht="60" x14ac:dyDescent="0.25">
      <c r="A414" s="15" t="s">
        <v>737</v>
      </c>
      <c r="B414" s="16" t="s">
        <v>738</v>
      </c>
      <c r="C414" s="15">
        <v>10147</v>
      </c>
      <c r="D414" s="28">
        <v>44977</v>
      </c>
      <c r="E414" s="29">
        <v>2400</v>
      </c>
      <c r="F414" s="29" t="s">
        <v>14</v>
      </c>
      <c r="G414" s="29">
        <v>2400</v>
      </c>
      <c r="H414" s="29">
        <f t="shared" si="22"/>
        <v>0</v>
      </c>
      <c r="I414" s="18" t="s">
        <v>19</v>
      </c>
    </row>
    <row r="415" spans="1:9" s="45" customFormat="1" ht="45" x14ac:dyDescent="0.25">
      <c r="A415" s="15" t="s">
        <v>739</v>
      </c>
      <c r="B415" s="16" t="s">
        <v>740</v>
      </c>
      <c r="C415" s="15">
        <v>10159</v>
      </c>
      <c r="D415" s="28">
        <v>44978</v>
      </c>
      <c r="E415" s="29">
        <v>4800</v>
      </c>
      <c r="F415" s="29" t="s">
        <v>14</v>
      </c>
      <c r="G415" s="29">
        <v>4800</v>
      </c>
      <c r="H415" s="29">
        <f t="shared" si="22"/>
        <v>0</v>
      </c>
      <c r="I415" s="18" t="s">
        <v>19</v>
      </c>
    </row>
    <row r="416" spans="1:9" s="45" customFormat="1" ht="45" x14ac:dyDescent="0.25">
      <c r="A416" s="15" t="s">
        <v>741</v>
      </c>
      <c r="B416" s="16" t="s">
        <v>742</v>
      </c>
      <c r="C416" s="15">
        <v>10168</v>
      </c>
      <c r="D416" s="28">
        <v>44979</v>
      </c>
      <c r="E416" s="29">
        <v>3000</v>
      </c>
      <c r="F416" s="29" t="s">
        <v>14</v>
      </c>
      <c r="G416" s="29">
        <v>3000</v>
      </c>
      <c r="H416" s="29">
        <f t="shared" si="22"/>
        <v>0</v>
      </c>
      <c r="I416" s="18" t="s">
        <v>19</v>
      </c>
    </row>
    <row r="417" spans="1:9" s="45" customFormat="1" ht="60" x14ac:dyDescent="0.25">
      <c r="A417" s="15" t="s">
        <v>743</v>
      </c>
      <c r="B417" s="16" t="s">
        <v>744</v>
      </c>
      <c r="C417" s="15">
        <v>10200</v>
      </c>
      <c r="D417" s="28">
        <v>44981</v>
      </c>
      <c r="E417" s="29">
        <v>3000</v>
      </c>
      <c r="F417" s="29" t="s">
        <v>14</v>
      </c>
      <c r="G417" s="29">
        <v>3000</v>
      </c>
      <c r="H417" s="29">
        <f t="shared" si="22"/>
        <v>0</v>
      </c>
      <c r="I417" s="18" t="s">
        <v>19</v>
      </c>
    </row>
    <row r="418" spans="1:9" s="45" customFormat="1" ht="45" x14ac:dyDescent="0.25">
      <c r="A418" s="15" t="s">
        <v>745</v>
      </c>
      <c r="B418" s="16" t="s">
        <v>746</v>
      </c>
      <c r="C418" s="15">
        <v>10202</v>
      </c>
      <c r="D418" s="28">
        <v>44981</v>
      </c>
      <c r="E418" s="29">
        <v>3000</v>
      </c>
      <c r="F418" s="29" t="s">
        <v>14</v>
      </c>
      <c r="G418" s="29">
        <v>3000</v>
      </c>
      <c r="H418" s="29">
        <f t="shared" si="22"/>
        <v>0</v>
      </c>
      <c r="I418" s="18" t="s">
        <v>19</v>
      </c>
    </row>
    <row r="419" spans="1:9" s="45" customFormat="1" ht="45" x14ac:dyDescent="0.25">
      <c r="A419" s="15" t="s">
        <v>747</v>
      </c>
      <c r="B419" s="16" t="s">
        <v>748</v>
      </c>
      <c r="C419" s="15">
        <v>10205</v>
      </c>
      <c r="D419" s="28">
        <v>44981</v>
      </c>
      <c r="E419" s="29">
        <v>4800</v>
      </c>
      <c r="F419" s="29" t="s">
        <v>14</v>
      </c>
      <c r="G419" s="29">
        <v>4800</v>
      </c>
      <c r="H419" s="29">
        <f t="shared" si="22"/>
        <v>0</v>
      </c>
      <c r="I419" s="18" t="s">
        <v>19</v>
      </c>
    </row>
    <row r="420" spans="1:9" s="45" customFormat="1" ht="90" customHeight="1" x14ac:dyDescent="0.25">
      <c r="A420" s="15" t="s">
        <v>749</v>
      </c>
      <c r="B420" s="16" t="s">
        <v>750</v>
      </c>
      <c r="C420" s="15" t="s">
        <v>751</v>
      </c>
      <c r="D420" s="28">
        <v>44981</v>
      </c>
      <c r="E420" s="29">
        <v>141209.04</v>
      </c>
      <c r="F420" s="29" t="s">
        <v>14</v>
      </c>
      <c r="G420" s="29">
        <v>141209.04</v>
      </c>
      <c r="H420" s="29">
        <f t="shared" si="22"/>
        <v>0</v>
      </c>
      <c r="I420" s="18" t="s">
        <v>19</v>
      </c>
    </row>
    <row r="421" spans="1:9" s="45" customFormat="1" ht="60" customHeight="1" x14ac:dyDescent="0.25">
      <c r="A421" s="15" t="s">
        <v>749</v>
      </c>
      <c r="B421" s="16" t="s">
        <v>752</v>
      </c>
      <c r="C421" s="15" t="s">
        <v>753</v>
      </c>
      <c r="D421" s="28">
        <v>44981</v>
      </c>
      <c r="E421" s="29">
        <v>38250</v>
      </c>
      <c r="F421" s="29" t="s">
        <v>14</v>
      </c>
      <c r="G421" s="29">
        <v>38250</v>
      </c>
      <c r="H421" s="29">
        <f t="shared" si="22"/>
        <v>0</v>
      </c>
      <c r="I421" s="18" t="s">
        <v>19</v>
      </c>
    </row>
    <row r="422" spans="1:9" s="45" customFormat="1" ht="45" customHeight="1" x14ac:dyDescent="0.25">
      <c r="A422" s="15" t="s">
        <v>754</v>
      </c>
      <c r="B422" s="16" t="s">
        <v>755</v>
      </c>
      <c r="C422" s="15" t="s">
        <v>756</v>
      </c>
      <c r="D422" s="28">
        <v>44981</v>
      </c>
      <c r="E422" s="29">
        <v>2768.8</v>
      </c>
      <c r="F422" s="29" t="s">
        <v>14</v>
      </c>
      <c r="G422" s="29">
        <v>2768.8</v>
      </c>
      <c r="H422" s="29">
        <f t="shared" si="22"/>
        <v>0</v>
      </c>
      <c r="I422" s="18" t="s">
        <v>19</v>
      </c>
    </row>
    <row r="423" spans="1:9" s="45" customFormat="1" ht="30" customHeight="1" x14ac:dyDescent="0.25">
      <c r="A423" s="15" t="s">
        <v>754</v>
      </c>
      <c r="B423" s="16" t="s">
        <v>665</v>
      </c>
      <c r="C423" s="15" t="s">
        <v>757</v>
      </c>
      <c r="D423" s="28">
        <v>44981</v>
      </c>
      <c r="E423" s="29">
        <v>36000</v>
      </c>
      <c r="F423" s="29" t="s">
        <v>14</v>
      </c>
      <c r="G423" s="29">
        <v>36000</v>
      </c>
      <c r="H423" s="29">
        <f t="shared" si="22"/>
        <v>0</v>
      </c>
      <c r="I423" s="18" t="s">
        <v>19</v>
      </c>
    </row>
    <row r="424" spans="1:9" s="45" customFormat="1" ht="60" customHeight="1" x14ac:dyDescent="0.25">
      <c r="A424" s="15" t="s">
        <v>306</v>
      </c>
      <c r="B424" s="16" t="s">
        <v>758</v>
      </c>
      <c r="C424" s="15" t="s">
        <v>759</v>
      </c>
      <c r="D424" s="28">
        <v>44981</v>
      </c>
      <c r="E424" s="29">
        <v>1103200</v>
      </c>
      <c r="F424" s="29" t="s">
        <v>14</v>
      </c>
      <c r="G424" s="29">
        <v>1103200</v>
      </c>
      <c r="H424" s="29">
        <f t="shared" si="22"/>
        <v>0</v>
      </c>
      <c r="I424" s="18" t="s">
        <v>19</v>
      </c>
    </row>
    <row r="425" spans="1:9" s="45" customFormat="1" ht="45" customHeight="1" x14ac:dyDescent="0.25">
      <c r="A425" s="15" t="s">
        <v>283</v>
      </c>
      <c r="B425" s="16" t="s">
        <v>760</v>
      </c>
      <c r="C425" s="15" t="s">
        <v>761</v>
      </c>
      <c r="D425" s="28">
        <v>44985</v>
      </c>
      <c r="E425" s="29">
        <v>59132.6</v>
      </c>
      <c r="F425" s="29" t="s">
        <v>14</v>
      </c>
      <c r="G425" s="29">
        <v>59132.6</v>
      </c>
      <c r="H425" s="29">
        <f t="shared" si="22"/>
        <v>0</v>
      </c>
      <c r="I425" s="18" t="s">
        <v>19</v>
      </c>
    </row>
    <row r="426" spans="1:9" s="45" customFormat="1" ht="45" customHeight="1" x14ac:dyDescent="0.25">
      <c r="A426" s="15" t="s">
        <v>283</v>
      </c>
      <c r="B426" s="16" t="s">
        <v>760</v>
      </c>
      <c r="C426" s="15" t="s">
        <v>762</v>
      </c>
      <c r="D426" s="28">
        <v>44985</v>
      </c>
      <c r="E426" s="29">
        <v>1293.5</v>
      </c>
      <c r="F426" s="29" t="s">
        <v>14</v>
      </c>
      <c r="G426" s="29">
        <v>1293.5</v>
      </c>
      <c r="H426" s="29">
        <f t="shared" si="22"/>
        <v>0</v>
      </c>
      <c r="I426" s="18" t="s">
        <v>19</v>
      </c>
    </row>
    <row r="427" spans="1:9" s="45" customFormat="1" ht="75" customHeight="1" x14ac:dyDescent="0.25">
      <c r="A427" s="15" t="s">
        <v>283</v>
      </c>
      <c r="B427" s="16" t="s">
        <v>763</v>
      </c>
      <c r="C427" s="15" t="s">
        <v>764</v>
      </c>
      <c r="D427" s="28">
        <v>44984</v>
      </c>
      <c r="E427" s="29">
        <v>1814.8</v>
      </c>
      <c r="F427" s="18" t="s">
        <v>14</v>
      </c>
      <c r="G427" s="18">
        <v>1814.8</v>
      </c>
      <c r="H427" s="18">
        <f t="shared" si="22"/>
        <v>0</v>
      </c>
      <c r="I427" s="18" t="s">
        <v>19</v>
      </c>
    </row>
    <row r="428" spans="1:9" s="45" customFormat="1" ht="60" customHeight="1" x14ac:dyDescent="0.25">
      <c r="A428" s="15" t="s">
        <v>283</v>
      </c>
      <c r="B428" s="16" t="s">
        <v>765</v>
      </c>
      <c r="C428" s="15" t="s">
        <v>766</v>
      </c>
      <c r="D428" s="28">
        <v>44985</v>
      </c>
      <c r="E428" s="29">
        <v>11595.91</v>
      </c>
      <c r="F428" s="29" t="s">
        <v>14</v>
      </c>
      <c r="G428" s="29">
        <v>11595.91</v>
      </c>
      <c r="H428" s="29">
        <f t="shared" si="22"/>
        <v>0</v>
      </c>
      <c r="I428" s="18" t="s">
        <v>19</v>
      </c>
    </row>
    <row r="429" spans="1:9" s="45" customFormat="1" ht="60" customHeight="1" x14ac:dyDescent="0.25">
      <c r="A429" s="15" t="s">
        <v>283</v>
      </c>
      <c r="B429" s="16" t="s">
        <v>767</v>
      </c>
      <c r="C429" s="15" t="s">
        <v>768</v>
      </c>
      <c r="D429" s="28">
        <v>44985</v>
      </c>
      <c r="E429" s="29">
        <v>73986.62</v>
      </c>
      <c r="F429" s="29" t="s">
        <v>14</v>
      </c>
      <c r="G429" s="29">
        <v>73986.62</v>
      </c>
      <c r="H429" s="29">
        <f t="shared" si="22"/>
        <v>0</v>
      </c>
      <c r="I429" s="18" t="s">
        <v>19</v>
      </c>
    </row>
    <row r="430" spans="1:9" s="45" customFormat="1" ht="60" customHeight="1" x14ac:dyDescent="0.25">
      <c r="A430" s="15" t="s">
        <v>16</v>
      </c>
      <c r="B430" s="16" t="s">
        <v>769</v>
      </c>
      <c r="C430" s="15" t="s">
        <v>770</v>
      </c>
      <c r="D430" s="28">
        <v>44985</v>
      </c>
      <c r="E430" s="29">
        <v>552606.74</v>
      </c>
      <c r="F430" s="18" t="s">
        <v>14</v>
      </c>
      <c r="G430" s="29">
        <v>552606.74</v>
      </c>
      <c r="H430" s="29">
        <f>+E430-G430</f>
        <v>0</v>
      </c>
      <c r="I430" s="18" t="s">
        <v>19</v>
      </c>
    </row>
    <row r="431" spans="1:9" s="45" customFormat="1" ht="60" customHeight="1" x14ac:dyDescent="0.25">
      <c r="A431" s="15" t="s">
        <v>16</v>
      </c>
      <c r="B431" s="16" t="s">
        <v>769</v>
      </c>
      <c r="C431" s="15" t="s">
        <v>771</v>
      </c>
      <c r="D431" s="28">
        <v>44985</v>
      </c>
      <c r="E431" s="29">
        <v>12990.85</v>
      </c>
      <c r="F431" s="18" t="s">
        <v>14</v>
      </c>
      <c r="G431" s="29">
        <v>12990.85</v>
      </c>
      <c r="H431" s="29">
        <f t="shared" ref="H431:H432" si="23">+E431-G431</f>
        <v>0</v>
      </c>
      <c r="I431" s="18" t="s">
        <v>19</v>
      </c>
    </row>
    <row r="432" spans="1:9" s="45" customFormat="1" ht="15" customHeight="1" x14ac:dyDescent="0.25">
      <c r="A432" s="15" t="s">
        <v>67</v>
      </c>
      <c r="B432" s="16" t="s">
        <v>68</v>
      </c>
      <c r="C432" s="15"/>
      <c r="D432" s="28">
        <v>44985</v>
      </c>
      <c r="E432" s="29">
        <v>15875.91</v>
      </c>
      <c r="F432" s="29" t="s">
        <v>14</v>
      </c>
      <c r="G432" s="29">
        <v>15875.91</v>
      </c>
      <c r="H432" s="29">
        <f t="shared" si="23"/>
        <v>0</v>
      </c>
      <c r="I432" s="18" t="s">
        <v>19</v>
      </c>
    </row>
    <row r="433" spans="1:9" s="45" customFormat="1" ht="15" customHeight="1" x14ac:dyDescent="0.25">
      <c r="A433" s="27" t="s">
        <v>772</v>
      </c>
      <c r="B433" s="16"/>
      <c r="C433" s="15"/>
      <c r="D433" s="28"/>
      <c r="E433" s="34">
        <f>SUM(E377:E432)</f>
        <v>3093637.36</v>
      </c>
      <c r="F433" s="34">
        <f>SUM(F377:F432)</f>
        <v>0</v>
      </c>
      <c r="G433" s="34">
        <f>SUM(G377:G432)</f>
        <v>3090187.36</v>
      </c>
      <c r="H433" s="34">
        <f>SUM(H377:H432)</f>
        <v>3450</v>
      </c>
      <c r="I433" s="26"/>
    </row>
    <row r="434" spans="1:9" s="45" customFormat="1" ht="60" customHeight="1" x14ac:dyDescent="0.25">
      <c r="A434" s="15" t="s">
        <v>773</v>
      </c>
      <c r="B434" s="44" t="s">
        <v>774</v>
      </c>
      <c r="C434" s="15" t="s">
        <v>775</v>
      </c>
      <c r="D434" s="28">
        <v>44915</v>
      </c>
      <c r="E434" s="29">
        <v>80326.11</v>
      </c>
      <c r="F434" s="29" t="s">
        <v>14</v>
      </c>
      <c r="G434" s="18">
        <v>80326.11</v>
      </c>
      <c r="H434" s="18">
        <f t="shared" ref="H434:H439" si="24">+E434-G434</f>
        <v>0</v>
      </c>
      <c r="I434" s="18" t="s">
        <v>19</v>
      </c>
    </row>
    <row r="435" spans="1:9" s="45" customFormat="1" ht="75" customHeight="1" x14ac:dyDescent="0.25">
      <c r="A435" s="15" t="s">
        <v>773</v>
      </c>
      <c r="B435" s="44" t="s">
        <v>776</v>
      </c>
      <c r="C435" s="15" t="s">
        <v>777</v>
      </c>
      <c r="D435" s="28">
        <v>44915</v>
      </c>
      <c r="E435" s="29">
        <v>18560</v>
      </c>
      <c r="F435" s="29" t="s">
        <v>14</v>
      </c>
      <c r="G435" s="18">
        <v>18560</v>
      </c>
      <c r="H435" s="18">
        <f t="shared" si="24"/>
        <v>0</v>
      </c>
      <c r="I435" s="18" t="s">
        <v>19</v>
      </c>
    </row>
    <row r="436" spans="1:9" s="45" customFormat="1" ht="45" customHeight="1" x14ac:dyDescent="0.25">
      <c r="A436" s="15" t="s">
        <v>773</v>
      </c>
      <c r="B436" s="44" t="s">
        <v>778</v>
      </c>
      <c r="C436" s="15" t="s">
        <v>779</v>
      </c>
      <c r="D436" s="28">
        <v>44915</v>
      </c>
      <c r="E436" s="29">
        <v>26100</v>
      </c>
      <c r="F436" s="29" t="s">
        <v>14</v>
      </c>
      <c r="G436" s="18">
        <v>26100</v>
      </c>
      <c r="H436" s="18">
        <f t="shared" si="24"/>
        <v>0</v>
      </c>
      <c r="I436" s="18" t="s">
        <v>19</v>
      </c>
    </row>
    <row r="437" spans="1:9" s="45" customFormat="1" ht="60" customHeight="1" x14ac:dyDescent="0.25">
      <c r="A437" s="15" t="s">
        <v>773</v>
      </c>
      <c r="B437" s="44" t="s">
        <v>780</v>
      </c>
      <c r="C437" s="15" t="s">
        <v>781</v>
      </c>
      <c r="D437" s="28">
        <v>44915</v>
      </c>
      <c r="E437" s="29">
        <v>37381.279999999999</v>
      </c>
      <c r="F437" s="29" t="s">
        <v>14</v>
      </c>
      <c r="G437" s="18">
        <v>37381.279999999999</v>
      </c>
      <c r="H437" s="18">
        <f t="shared" si="24"/>
        <v>0</v>
      </c>
      <c r="I437" s="18" t="s">
        <v>19</v>
      </c>
    </row>
    <row r="438" spans="1:9" s="45" customFormat="1" ht="60" customHeight="1" x14ac:dyDescent="0.25">
      <c r="A438" s="15" t="s">
        <v>773</v>
      </c>
      <c r="B438" s="44" t="s">
        <v>782</v>
      </c>
      <c r="C438" s="15" t="s">
        <v>783</v>
      </c>
      <c r="D438" s="28">
        <v>44915</v>
      </c>
      <c r="E438" s="29">
        <v>41143.980000000003</v>
      </c>
      <c r="F438" s="29" t="s">
        <v>14</v>
      </c>
      <c r="G438" s="18">
        <v>41143.980000000003</v>
      </c>
      <c r="H438" s="18">
        <f t="shared" si="24"/>
        <v>0</v>
      </c>
      <c r="I438" s="18" t="s">
        <v>19</v>
      </c>
    </row>
    <row r="439" spans="1:9" s="45" customFormat="1" ht="45" customHeight="1" x14ac:dyDescent="0.25">
      <c r="A439" s="15" t="s">
        <v>784</v>
      </c>
      <c r="B439" s="101" t="s">
        <v>785</v>
      </c>
      <c r="C439" s="15" t="s">
        <v>786</v>
      </c>
      <c r="D439" s="28">
        <v>44944</v>
      </c>
      <c r="E439" s="29">
        <v>17397.32</v>
      </c>
      <c r="F439" s="29" t="s">
        <v>14</v>
      </c>
      <c r="G439" s="18">
        <v>17397.32</v>
      </c>
      <c r="H439" s="18">
        <f t="shared" si="24"/>
        <v>0</v>
      </c>
      <c r="I439" s="18" t="s">
        <v>19</v>
      </c>
    </row>
    <row r="440" spans="1:9" s="45" customFormat="1" ht="90" customHeight="1" x14ac:dyDescent="0.25">
      <c r="A440" s="15" t="s">
        <v>787</v>
      </c>
      <c r="B440" s="16" t="s">
        <v>788</v>
      </c>
      <c r="C440" s="15" t="s">
        <v>789</v>
      </c>
      <c r="D440" s="28">
        <v>44944</v>
      </c>
      <c r="E440" s="29">
        <v>3529.03</v>
      </c>
      <c r="F440" s="29" t="s">
        <v>14</v>
      </c>
      <c r="G440" s="29">
        <v>3529.03</v>
      </c>
      <c r="H440" s="18">
        <f>+E440-G440</f>
        <v>0</v>
      </c>
      <c r="I440" s="18" t="s">
        <v>19</v>
      </c>
    </row>
    <row r="441" spans="1:9" s="45" customFormat="1" ht="90" customHeight="1" x14ac:dyDescent="0.25">
      <c r="A441" s="15" t="s">
        <v>457</v>
      </c>
      <c r="B441" s="101" t="s">
        <v>790</v>
      </c>
      <c r="C441" s="15" t="s">
        <v>791</v>
      </c>
      <c r="D441" s="28">
        <v>44963</v>
      </c>
      <c r="E441" s="29">
        <v>2510</v>
      </c>
      <c r="F441" s="29" t="s">
        <v>14</v>
      </c>
      <c r="G441" s="18">
        <v>2510</v>
      </c>
      <c r="H441" s="18">
        <f t="shared" ref="H441:H504" si="25">+E441-G441</f>
        <v>0</v>
      </c>
      <c r="I441" s="18" t="s">
        <v>19</v>
      </c>
    </row>
    <row r="442" spans="1:9" s="45" customFormat="1" ht="75" customHeight="1" x14ac:dyDescent="0.25">
      <c r="A442" s="15" t="s">
        <v>306</v>
      </c>
      <c r="B442" s="101" t="s">
        <v>792</v>
      </c>
      <c r="C442" s="15" t="s">
        <v>793</v>
      </c>
      <c r="D442" s="28">
        <v>44964</v>
      </c>
      <c r="E442" s="29">
        <v>4300</v>
      </c>
      <c r="F442" s="29" t="s">
        <v>14</v>
      </c>
      <c r="G442" s="18">
        <v>4300</v>
      </c>
      <c r="H442" s="18">
        <f t="shared" si="25"/>
        <v>0</v>
      </c>
      <c r="I442" s="18" t="s">
        <v>19</v>
      </c>
    </row>
    <row r="443" spans="1:9" s="45" customFormat="1" ht="60" customHeight="1" x14ac:dyDescent="0.25">
      <c r="A443" s="15" t="s">
        <v>306</v>
      </c>
      <c r="B443" s="101" t="s">
        <v>794</v>
      </c>
      <c r="C443" s="15" t="s">
        <v>14</v>
      </c>
      <c r="D443" s="28">
        <v>44972</v>
      </c>
      <c r="E443" s="29">
        <v>3529.03</v>
      </c>
      <c r="F443" s="29" t="s">
        <v>14</v>
      </c>
      <c r="G443" s="18">
        <v>3529.03</v>
      </c>
      <c r="H443" s="18">
        <f t="shared" si="25"/>
        <v>0</v>
      </c>
      <c r="I443" s="18" t="s">
        <v>19</v>
      </c>
    </row>
    <row r="444" spans="1:9" s="45" customFormat="1" ht="45" customHeight="1" x14ac:dyDescent="0.25">
      <c r="A444" s="15" t="s">
        <v>84</v>
      </c>
      <c r="B444" s="38" t="s">
        <v>795</v>
      </c>
      <c r="C444" s="15" t="s">
        <v>796</v>
      </c>
      <c r="D444" s="28">
        <v>44980</v>
      </c>
      <c r="E444" s="29">
        <v>5395</v>
      </c>
      <c r="F444" s="18" t="s">
        <v>14</v>
      </c>
      <c r="G444" s="18">
        <v>5395</v>
      </c>
      <c r="H444" s="18">
        <f t="shared" si="25"/>
        <v>0</v>
      </c>
      <c r="I444" s="18" t="s">
        <v>19</v>
      </c>
    </row>
    <row r="445" spans="1:9" s="45" customFormat="1" ht="75" customHeight="1" x14ac:dyDescent="0.25">
      <c r="A445" s="15" t="s">
        <v>166</v>
      </c>
      <c r="B445" s="44" t="s">
        <v>728</v>
      </c>
      <c r="C445" s="15" t="s">
        <v>797</v>
      </c>
      <c r="D445" s="28">
        <v>44986</v>
      </c>
      <c r="E445" s="29">
        <v>15669.35</v>
      </c>
      <c r="F445" s="18" t="s">
        <v>14</v>
      </c>
      <c r="G445" s="18">
        <v>15669.35</v>
      </c>
      <c r="H445" s="18">
        <f t="shared" si="25"/>
        <v>0</v>
      </c>
      <c r="I445" s="18" t="s">
        <v>19</v>
      </c>
    </row>
    <row r="446" spans="1:9" s="45" customFormat="1" ht="30" customHeight="1" x14ac:dyDescent="0.25">
      <c r="A446" s="15" t="s">
        <v>153</v>
      </c>
      <c r="B446" s="38" t="s">
        <v>154</v>
      </c>
      <c r="C446" s="15" t="s">
        <v>798</v>
      </c>
      <c r="D446" s="28">
        <v>44986</v>
      </c>
      <c r="E446" s="29">
        <v>4086</v>
      </c>
      <c r="F446" s="18" t="s">
        <v>14</v>
      </c>
      <c r="G446" s="18">
        <v>4086</v>
      </c>
      <c r="H446" s="18">
        <f t="shared" si="25"/>
        <v>0</v>
      </c>
      <c r="I446" s="18" t="s">
        <v>19</v>
      </c>
    </row>
    <row r="447" spans="1:9" s="45" customFormat="1" ht="45" customHeight="1" x14ac:dyDescent="0.25">
      <c r="A447" s="15" t="s">
        <v>306</v>
      </c>
      <c r="B447" s="38" t="s">
        <v>799</v>
      </c>
      <c r="C447" s="15" t="s">
        <v>800</v>
      </c>
      <c r="D447" s="28">
        <v>44986</v>
      </c>
      <c r="E447" s="29">
        <v>5000</v>
      </c>
      <c r="F447" s="18" t="s">
        <v>14</v>
      </c>
      <c r="G447" s="18">
        <v>5000</v>
      </c>
      <c r="H447" s="18">
        <f t="shared" si="25"/>
        <v>0</v>
      </c>
      <c r="I447" s="18" t="s">
        <v>19</v>
      </c>
    </row>
    <row r="448" spans="1:9" s="45" customFormat="1" ht="45" customHeight="1" x14ac:dyDescent="0.25">
      <c r="A448" s="15" t="s">
        <v>457</v>
      </c>
      <c r="B448" s="38" t="s">
        <v>801</v>
      </c>
      <c r="C448" s="15" t="s">
        <v>802</v>
      </c>
      <c r="D448" s="28">
        <v>44986</v>
      </c>
      <c r="E448" s="29">
        <v>51000</v>
      </c>
      <c r="F448" s="18" t="s">
        <v>14</v>
      </c>
      <c r="G448" s="18">
        <v>51000</v>
      </c>
      <c r="H448" s="18">
        <f t="shared" si="25"/>
        <v>0</v>
      </c>
      <c r="I448" s="18" t="s">
        <v>19</v>
      </c>
    </row>
    <row r="449" spans="1:9" s="45" customFormat="1" ht="45" customHeight="1" x14ac:dyDescent="0.25">
      <c r="A449" s="15" t="s">
        <v>710</v>
      </c>
      <c r="B449" s="38" t="s">
        <v>803</v>
      </c>
      <c r="C449" s="15" t="s">
        <v>804</v>
      </c>
      <c r="D449" s="28">
        <v>44986</v>
      </c>
      <c r="E449" s="29">
        <v>13171.07</v>
      </c>
      <c r="F449" s="18" t="s">
        <v>14</v>
      </c>
      <c r="G449" s="18">
        <v>13171.07</v>
      </c>
      <c r="H449" s="18">
        <f t="shared" si="25"/>
        <v>0</v>
      </c>
      <c r="I449" s="18" t="s">
        <v>19</v>
      </c>
    </row>
    <row r="450" spans="1:9" s="45" customFormat="1" ht="75" customHeight="1" x14ac:dyDescent="0.25">
      <c r="A450" s="43" t="s">
        <v>680</v>
      </c>
      <c r="B450" s="38" t="s">
        <v>805</v>
      </c>
      <c r="C450" s="15" t="s">
        <v>806</v>
      </c>
      <c r="D450" s="17">
        <v>44986</v>
      </c>
      <c r="E450" s="29">
        <v>4584</v>
      </c>
      <c r="F450" s="18" t="s">
        <v>14</v>
      </c>
      <c r="G450" s="29">
        <v>4584</v>
      </c>
      <c r="H450" s="18">
        <f t="shared" si="25"/>
        <v>0</v>
      </c>
      <c r="I450" s="18" t="s">
        <v>19</v>
      </c>
    </row>
    <row r="451" spans="1:9" s="45" customFormat="1" ht="75" customHeight="1" x14ac:dyDescent="0.25">
      <c r="A451" s="43" t="s">
        <v>680</v>
      </c>
      <c r="B451" s="38" t="s">
        <v>805</v>
      </c>
      <c r="C451" s="15" t="s">
        <v>807</v>
      </c>
      <c r="D451" s="17">
        <v>44986</v>
      </c>
      <c r="E451" s="29">
        <v>1528</v>
      </c>
      <c r="F451" s="18" t="s">
        <v>14</v>
      </c>
      <c r="G451" s="29">
        <v>1528</v>
      </c>
      <c r="H451" s="18">
        <f t="shared" si="25"/>
        <v>0</v>
      </c>
      <c r="I451" s="18" t="s">
        <v>19</v>
      </c>
    </row>
    <row r="452" spans="1:9" s="45" customFormat="1" ht="75" customHeight="1" x14ac:dyDescent="0.25">
      <c r="A452" s="43" t="s">
        <v>680</v>
      </c>
      <c r="B452" s="38" t="s">
        <v>805</v>
      </c>
      <c r="C452" s="15" t="s">
        <v>808</v>
      </c>
      <c r="D452" s="17">
        <v>44986</v>
      </c>
      <c r="E452" s="29">
        <v>4584</v>
      </c>
      <c r="F452" s="18" t="s">
        <v>14</v>
      </c>
      <c r="G452" s="29">
        <v>4584</v>
      </c>
      <c r="H452" s="18">
        <f t="shared" si="25"/>
        <v>0</v>
      </c>
      <c r="I452" s="18" t="s">
        <v>19</v>
      </c>
    </row>
    <row r="453" spans="1:9" s="45" customFormat="1" ht="45" customHeight="1" x14ac:dyDescent="0.25">
      <c r="A453" s="15" t="s">
        <v>84</v>
      </c>
      <c r="B453" s="38" t="s">
        <v>809</v>
      </c>
      <c r="C453" s="15" t="s">
        <v>810</v>
      </c>
      <c r="D453" s="28">
        <v>44987</v>
      </c>
      <c r="E453" s="29">
        <v>3835</v>
      </c>
      <c r="F453" s="18" t="s">
        <v>14</v>
      </c>
      <c r="G453" s="18">
        <v>3835</v>
      </c>
      <c r="H453" s="18">
        <f t="shared" si="25"/>
        <v>0</v>
      </c>
      <c r="I453" s="18" t="s">
        <v>19</v>
      </c>
    </row>
    <row r="454" spans="1:9" s="45" customFormat="1" ht="45" x14ac:dyDescent="0.25">
      <c r="A454" s="15" t="s">
        <v>811</v>
      </c>
      <c r="B454" s="38" t="s">
        <v>812</v>
      </c>
      <c r="C454" s="15">
        <v>10277</v>
      </c>
      <c r="D454" s="28">
        <v>44988</v>
      </c>
      <c r="E454" s="29">
        <v>2400</v>
      </c>
      <c r="F454" s="18" t="s">
        <v>14</v>
      </c>
      <c r="G454" s="18">
        <v>2400</v>
      </c>
      <c r="H454" s="18">
        <f t="shared" si="25"/>
        <v>0</v>
      </c>
      <c r="I454" s="18" t="s">
        <v>19</v>
      </c>
    </row>
    <row r="455" spans="1:9" s="45" customFormat="1" ht="60" customHeight="1" x14ac:dyDescent="0.25">
      <c r="A455" s="15" t="s">
        <v>247</v>
      </c>
      <c r="B455" s="16" t="s">
        <v>813</v>
      </c>
      <c r="C455" s="15" t="s">
        <v>814</v>
      </c>
      <c r="D455" s="28">
        <v>44990</v>
      </c>
      <c r="E455" s="29">
        <v>2598.2199999999998</v>
      </c>
      <c r="F455" s="18" t="s">
        <v>14</v>
      </c>
      <c r="G455" s="18">
        <v>2598.2199999999998</v>
      </c>
      <c r="H455" s="18">
        <f t="shared" si="25"/>
        <v>0</v>
      </c>
      <c r="I455" s="18" t="s">
        <v>19</v>
      </c>
    </row>
    <row r="456" spans="1:9" s="45" customFormat="1" ht="60" x14ac:dyDescent="0.25">
      <c r="A456" s="15" t="s">
        <v>815</v>
      </c>
      <c r="B456" s="38" t="s">
        <v>816</v>
      </c>
      <c r="C456" s="15">
        <v>10299</v>
      </c>
      <c r="D456" s="28">
        <v>44991</v>
      </c>
      <c r="E456" s="29">
        <v>2400</v>
      </c>
      <c r="F456" s="18" t="s">
        <v>14</v>
      </c>
      <c r="G456" s="18">
        <v>2400</v>
      </c>
      <c r="H456" s="18">
        <f t="shared" si="25"/>
        <v>0</v>
      </c>
      <c r="I456" s="18" t="s">
        <v>19</v>
      </c>
    </row>
    <row r="457" spans="1:9" s="45" customFormat="1" ht="60" customHeight="1" x14ac:dyDescent="0.25">
      <c r="A457" s="15" t="s">
        <v>169</v>
      </c>
      <c r="B457" s="16" t="s">
        <v>817</v>
      </c>
      <c r="C457" s="15" t="s">
        <v>818</v>
      </c>
      <c r="D457" s="28">
        <v>44991</v>
      </c>
      <c r="E457" s="29">
        <v>23065.98</v>
      </c>
      <c r="F457" s="18" t="s">
        <v>14</v>
      </c>
      <c r="G457" s="18">
        <v>23065.98</v>
      </c>
      <c r="H457" s="18">
        <f t="shared" si="25"/>
        <v>0</v>
      </c>
      <c r="I457" s="18" t="s">
        <v>19</v>
      </c>
    </row>
    <row r="458" spans="1:9" s="45" customFormat="1" ht="30" customHeight="1" x14ac:dyDescent="0.25">
      <c r="A458" s="15" t="s">
        <v>169</v>
      </c>
      <c r="B458" s="16" t="s">
        <v>172</v>
      </c>
      <c r="C458" s="15" t="s">
        <v>818</v>
      </c>
      <c r="D458" s="28">
        <v>44991</v>
      </c>
      <c r="E458" s="29">
        <v>2130</v>
      </c>
      <c r="F458" s="18" t="s">
        <v>14</v>
      </c>
      <c r="G458" s="18">
        <v>2130</v>
      </c>
      <c r="H458" s="18">
        <f t="shared" si="25"/>
        <v>0</v>
      </c>
      <c r="I458" s="18" t="s">
        <v>19</v>
      </c>
    </row>
    <row r="459" spans="1:9" s="45" customFormat="1" ht="30" customHeight="1" x14ac:dyDescent="0.25">
      <c r="A459" s="15" t="s">
        <v>169</v>
      </c>
      <c r="B459" s="16" t="s">
        <v>173</v>
      </c>
      <c r="C459" s="15" t="s">
        <v>818</v>
      </c>
      <c r="D459" s="28">
        <v>44991</v>
      </c>
      <c r="E459" s="29">
        <v>2127</v>
      </c>
      <c r="F459" s="18" t="s">
        <v>14</v>
      </c>
      <c r="G459" s="18">
        <v>2127</v>
      </c>
      <c r="H459" s="18">
        <f t="shared" si="25"/>
        <v>0</v>
      </c>
      <c r="I459" s="18" t="s">
        <v>19</v>
      </c>
    </row>
    <row r="460" spans="1:9" s="45" customFormat="1" ht="45" customHeight="1" x14ac:dyDescent="0.25">
      <c r="A460" s="15" t="s">
        <v>169</v>
      </c>
      <c r="B460" s="16" t="s">
        <v>174</v>
      </c>
      <c r="C460" s="15" t="s">
        <v>818</v>
      </c>
      <c r="D460" s="28">
        <v>44991</v>
      </c>
      <c r="E460" s="29">
        <v>360</v>
      </c>
      <c r="F460" s="18" t="s">
        <v>14</v>
      </c>
      <c r="G460" s="18">
        <v>360</v>
      </c>
      <c r="H460" s="18">
        <f t="shared" si="25"/>
        <v>0</v>
      </c>
      <c r="I460" s="18" t="s">
        <v>19</v>
      </c>
    </row>
    <row r="461" spans="1:9" s="45" customFormat="1" ht="30" customHeight="1" x14ac:dyDescent="0.25">
      <c r="A461" s="15" t="s">
        <v>819</v>
      </c>
      <c r="B461" s="38" t="s">
        <v>820</v>
      </c>
      <c r="C461" s="15" t="s">
        <v>821</v>
      </c>
      <c r="D461" s="28">
        <v>44991</v>
      </c>
      <c r="E461" s="29">
        <v>20900</v>
      </c>
      <c r="F461" s="18" t="s">
        <v>14</v>
      </c>
      <c r="G461" s="18">
        <v>20000</v>
      </c>
      <c r="H461" s="18">
        <f t="shared" si="25"/>
        <v>900</v>
      </c>
      <c r="I461" s="18" t="s">
        <v>15</v>
      </c>
    </row>
    <row r="462" spans="1:9" s="45" customFormat="1" ht="45" customHeight="1" x14ac:dyDescent="0.25">
      <c r="A462" s="15" t="s">
        <v>822</v>
      </c>
      <c r="B462" s="38" t="s">
        <v>823</v>
      </c>
      <c r="C462" s="15" t="s">
        <v>824</v>
      </c>
      <c r="D462" s="28">
        <v>44991</v>
      </c>
      <c r="E462" s="29">
        <v>5537.61</v>
      </c>
      <c r="F462" s="18" t="s">
        <v>14</v>
      </c>
      <c r="G462" s="18">
        <v>5537.61</v>
      </c>
      <c r="H462" s="18">
        <f t="shared" si="25"/>
        <v>0</v>
      </c>
      <c r="I462" s="18" t="s">
        <v>19</v>
      </c>
    </row>
    <row r="463" spans="1:9" s="45" customFormat="1" ht="60" x14ac:dyDescent="0.25">
      <c r="A463" s="15" t="s">
        <v>825</v>
      </c>
      <c r="B463" s="38" t="s">
        <v>826</v>
      </c>
      <c r="C463" s="15">
        <v>10316</v>
      </c>
      <c r="D463" s="28">
        <v>44992</v>
      </c>
      <c r="E463" s="29">
        <v>2400</v>
      </c>
      <c r="F463" s="18" t="s">
        <v>14</v>
      </c>
      <c r="G463" s="18">
        <v>2400</v>
      </c>
      <c r="H463" s="18">
        <f t="shared" si="25"/>
        <v>0</v>
      </c>
      <c r="I463" s="18" t="s">
        <v>19</v>
      </c>
    </row>
    <row r="464" spans="1:9" s="45" customFormat="1" ht="45" customHeight="1" x14ac:dyDescent="0.25">
      <c r="A464" s="15" t="s">
        <v>827</v>
      </c>
      <c r="B464" s="38" t="s">
        <v>828</v>
      </c>
      <c r="C464" s="15" t="s">
        <v>829</v>
      </c>
      <c r="D464" s="28">
        <v>44993</v>
      </c>
      <c r="E464" s="29">
        <v>126620.2</v>
      </c>
      <c r="F464" s="18" t="s">
        <v>14</v>
      </c>
      <c r="G464" s="18">
        <v>126620.2</v>
      </c>
      <c r="H464" s="18">
        <f t="shared" si="25"/>
        <v>0</v>
      </c>
      <c r="I464" s="18" t="s">
        <v>19</v>
      </c>
    </row>
    <row r="465" spans="1:9" s="45" customFormat="1" ht="45" customHeight="1" x14ac:dyDescent="0.25">
      <c r="A465" s="15" t="s">
        <v>388</v>
      </c>
      <c r="B465" s="38" t="s">
        <v>830</v>
      </c>
      <c r="C465" s="15" t="s">
        <v>831</v>
      </c>
      <c r="D465" s="28">
        <v>44994</v>
      </c>
      <c r="E465" s="29">
        <v>82600</v>
      </c>
      <c r="F465" s="18" t="s">
        <v>14</v>
      </c>
      <c r="G465" s="18">
        <v>82600</v>
      </c>
      <c r="H465" s="18">
        <f t="shared" si="25"/>
        <v>0</v>
      </c>
      <c r="I465" s="18" t="s">
        <v>19</v>
      </c>
    </row>
    <row r="466" spans="1:9" s="45" customFormat="1" ht="60" x14ac:dyDescent="0.25">
      <c r="A466" s="15" t="s">
        <v>832</v>
      </c>
      <c r="B466" s="38" t="s">
        <v>833</v>
      </c>
      <c r="C466" s="15">
        <v>10362</v>
      </c>
      <c r="D466" s="28">
        <v>44995</v>
      </c>
      <c r="E466" s="29">
        <v>3000</v>
      </c>
      <c r="F466" s="18" t="s">
        <v>14</v>
      </c>
      <c r="G466" s="18">
        <v>3000</v>
      </c>
      <c r="H466" s="18">
        <f t="shared" si="25"/>
        <v>0</v>
      </c>
      <c r="I466" s="18" t="s">
        <v>19</v>
      </c>
    </row>
    <row r="467" spans="1:9" s="45" customFormat="1" ht="75" customHeight="1" x14ac:dyDescent="0.25">
      <c r="A467" s="15" t="s">
        <v>306</v>
      </c>
      <c r="B467" s="38" t="s">
        <v>834</v>
      </c>
      <c r="C467" s="15" t="s">
        <v>835</v>
      </c>
      <c r="D467" s="28">
        <v>44995</v>
      </c>
      <c r="E467" s="29">
        <v>25412.080000000002</v>
      </c>
      <c r="F467" s="18" t="s">
        <v>14</v>
      </c>
      <c r="G467" s="18">
        <v>25412.080000000002</v>
      </c>
      <c r="H467" s="18">
        <f t="shared" si="25"/>
        <v>0</v>
      </c>
      <c r="I467" s="18" t="s">
        <v>19</v>
      </c>
    </row>
    <row r="468" spans="1:9" s="45" customFormat="1" ht="45" customHeight="1" x14ac:dyDescent="0.25">
      <c r="A468" s="15" t="s">
        <v>836</v>
      </c>
      <c r="B468" s="38" t="s">
        <v>837</v>
      </c>
      <c r="C468" s="15" t="s">
        <v>838</v>
      </c>
      <c r="D468" s="28">
        <v>44997</v>
      </c>
      <c r="E468" s="29">
        <v>235941</v>
      </c>
      <c r="F468" s="18" t="s">
        <v>14</v>
      </c>
      <c r="G468" s="18">
        <v>235941</v>
      </c>
      <c r="H468" s="18">
        <f t="shared" si="25"/>
        <v>0</v>
      </c>
      <c r="I468" s="18" t="s">
        <v>19</v>
      </c>
    </row>
    <row r="469" spans="1:9" s="45" customFormat="1" ht="45" customHeight="1" x14ac:dyDescent="0.25">
      <c r="A469" s="15" t="s">
        <v>836</v>
      </c>
      <c r="B469" s="38" t="s">
        <v>839</v>
      </c>
      <c r="C469" s="15" t="s">
        <v>501</v>
      </c>
      <c r="D469" s="28">
        <v>44997</v>
      </c>
      <c r="E469" s="29">
        <v>11210</v>
      </c>
      <c r="F469" s="18" t="s">
        <v>14</v>
      </c>
      <c r="G469" s="18">
        <v>11210</v>
      </c>
      <c r="H469" s="18">
        <f t="shared" si="25"/>
        <v>0</v>
      </c>
      <c r="I469" s="18" t="s">
        <v>19</v>
      </c>
    </row>
    <row r="470" spans="1:9" s="45" customFormat="1" ht="45" customHeight="1" x14ac:dyDescent="0.25">
      <c r="A470" s="15" t="s">
        <v>840</v>
      </c>
      <c r="B470" s="38" t="s">
        <v>841</v>
      </c>
      <c r="C470" s="15" t="s">
        <v>842</v>
      </c>
      <c r="D470" s="28">
        <v>44999</v>
      </c>
      <c r="E470" s="29">
        <v>13373.33</v>
      </c>
      <c r="F470" s="18" t="s">
        <v>14</v>
      </c>
      <c r="G470" s="18">
        <v>13373.33</v>
      </c>
      <c r="H470" s="18">
        <f t="shared" si="25"/>
        <v>0</v>
      </c>
      <c r="I470" s="18" t="s">
        <v>19</v>
      </c>
    </row>
    <row r="471" spans="1:9" s="45" customFormat="1" ht="30" customHeight="1" x14ac:dyDescent="0.25">
      <c r="A471" s="15" t="s">
        <v>435</v>
      </c>
      <c r="B471" s="38" t="s">
        <v>843</v>
      </c>
      <c r="C471" s="15" t="s">
        <v>844</v>
      </c>
      <c r="D471" s="28">
        <v>44999</v>
      </c>
      <c r="E471" s="29">
        <v>400</v>
      </c>
      <c r="F471" s="18" t="s">
        <v>14</v>
      </c>
      <c r="G471" s="18">
        <v>400</v>
      </c>
      <c r="H471" s="18">
        <f t="shared" si="25"/>
        <v>0</v>
      </c>
      <c r="I471" s="18" t="s">
        <v>19</v>
      </c>
    </row>
    <row r="472" spans="1:9" s="45" customFormat="1" ht="60" customHeight="1" x14ac:dyDescent="0.25">
      <c r="A472" s="15" t="s">
        <v>230</v>
      </c>
      <c r="B472" s="38" t="s">
        <v>845</v>
      </c>
      <c r="C472" s="15" t="s">
        <v>846</v>
      </c>
      <c r="D472" s="28">
        <v>44634</v>
      </c>
      <c r="E472" s="29">
        <v>193300</v>
      </c>
      <c r="F472" s="18" t="s">
        <v>14</v>
      </c>
      <c r="G472" s="18">
        <v>193300</v>
      </c>
      <c r="H472" s="18">
        <f t="shared" si="25"/>
        <v>0</v>
      </c>
      <c r="I472" s="18" t="s">
        <v>19</v>
      </c>
    </row>
    <row r="473" spans="1:9" s="45" customFormat="1" ht="60" customHeight="1" x14ac:dyDescent="0.25">
      <c r="A473" s="15" t="s">
        <v>306</v>
      </c>
      <c r="B473" s="38" t="s">
        <v>847</v>
      </c>
      <c r="C473" s="15" t="s">
        <v>848</v>
      </c>
      <c r="D473" s="28">
        <v>45000</v>
      </c>
      <c r="E473" s="29">
        <v>37647.160000000003</v>
      </c>
      <c r="F473" s="18" t="s">
        <v>14</v>
      </c>
      <c r="G473" s="18">
        <v>37647.160000000003</v>
      </c>
      <c r="H473" s="18">
        <f t="shared" si="25"/>
        <v>0</v>
      </c>
      <c r="I473" s="18" t="s">
        <v>19</v>
      </c>
    </row>
    <row r="474" spans="1:9" s="45" customFormat="1" ht="30" customHeight="1" x14ac:dyDescent="0.25">
      <c r="A474" s="15" t="s">
        <v>306</v>
      </c>
      <c r="B474" s="16" t="s">
        <v>172</v>
      </c>
      <c r="C474" s="15" t="s">
        <v>848</v>
      </c>
      <c r="D474" s="28">
        <v>45000</v>
      </c>
      <c r="E474" s="29">
        <v>2844.62</v>
      </c>
      <c r="F474" s="18" t="s">
        <v>14</v>
      </c>
      <c r="G474" s="29">
        <v>2844.62</v>
      </c>
      <c r="H474" s="18">
        <f t="shared" si="25"/>
        <v>0</v>
      </c>
      <c r="I474" s="18" t="s">
        <v>19</v>
      </c>
    </row>
    <row r="475" spans="1:9" s="45" customFormat="1" ht="30" customHeight="1" x14ac:dyDescent="0.25">
      <c r="A475" s="15" t="s">
        <v>306</v>
      </c>
      <c r="B475" s="16" t="s">
        <v>173</v>
      </c>
      <c r="C475" s="15" t="s">
        <v>848</v>
      </c>
      <c r="D475" s="28">
        <v>45000</v>
      </c>
      <c r="E475" s="29">
        <v>2840.61</v>
      </c>
      <c r="F475" s="18" t="s">
        <v>14</v>
      </c>
      <c r="G475" s="29">
        <v>2840.61</v>
      </c>
      <c r="H475" s="18">
        <f t="shared" si="25"/>
        <v>0</v>
      </c>
      <c r="I475" s="18" t="s">
        <v>19</v>
      </c>
    </row>
    <row r="476" spans="1:9" s="45" customFormat="1" ht="45" customHeight="1" x14ac:dyDescent="0.25">
      <c r="A476" s="15" t="s">
        <v>306</v>
      </c>
      <c r="B476" s="16" t="s">
        <v>174</v>
      </c>
      <c r="C476" s="15" t="s">
        <v>848</v>
      </c>
      <c r="D476" s="28">
        <v>45000</v>
      </c>
      <c r="E476" s="29">
        <v>480.78</v>
      </c>
      <c r="F476" s="18" t="s">
        <v>14</v>
      </c>
      <c r="G476" s="29">
        <v>480.78</v>
      </c>
      <c r="H476" s="18">
        <f t="shared" si="25"/>
        <v>0</v>
      </c>
      <c r="I476" s="18" t="s">
        <v>19</v>
      </c>
    </row>
    <row r="477" spans="1:9" s="45" customFormat="1" ht="45" customHeight="1" x14ac:dyDescent="0.25">
      <c r="A477" s="15" t="s">
        <v>306</v>
      </c>
      <c r="B477" s="38" t="s">
        <v>849</v>
      </c>
      <c r="C477" s="15" t="s">
        <v>848</v>
      </c>
      <c r="D477" s="28">
        <v>45000</v>
      </c>
      <c r="E477" s="29">
        <v>50</v>
      </c>
      <c r="F477" s="18" t="s">
        <v>14</v>
      </c>
      <c r="G477" s="18">
        <v>50</v>
      </c>
      <c r="H477" s="18">
        <f t="shared" si="25"/>
        <v>0</v>
      </c>
      <c r="I477" s="18" t="s">
        <v>19</v>
      </c>
    </row>
    <row r="478" spans="1:9" s="45" customFormat="1" ht="45" customHeight="1" x14ac:dyDescent="0.25">
      <c r="A478" s="15" t="s">
        <v>850</v>
      </c>
      <c r="B478" s="38" t="s">
        <v>851</v>
      </c>
      <c r="C478" s="15" t="s">
        <v>852</v>
      </c>
      <c r="D478" s="28">
        <v>45000</v>
      </c>
      <c r="E478" s="29">
        <v>44606.16</v>
      </c>
      <c r="F478" s="18" t="s">
        <v>14</v>
      </c>
      <c r="G478" s="29">
        <v>44606.16</v>
      </c>
      <c r="H478" s="18">
        <f t="shared" si="25"/>
        <v>0</v>
      </c>
      <c r="I478" s="18" t="s">
        <v>19</v>
      </c>
    </row>
    <row r="479" spans="1:9" s="45" customFormat="1" ht="30" customHeight="1" x14ac:dyDescent="0.25">
      <c r="A479" s="15" t="s">
        <v>306</v>
      </c>
      <c r="B479" s="16" t="s">
        <v>172</v>
      </c>
      <c r="C479" s="15" t="s">
        <v>852</v>
      </c>
      <c r="D479" s="28">
        <v>45000</v>
      </c>
      <c r="E479" s="29">
        <v>3500.3</v>
      </c>
      <c r="F479" s="18" t="s">
        <v>14</v>
      </c>
      <c r="G479" s="29">
        <v>3500.3</v>
      </c>
      <c r="H479" s="18">
        <f t="shared" si="25"/>
        <v>0</v>
      </c>
      <c r="I479" s="18" t="s">
        <v>19</v>
      </c>
    </row>
    <row r="480" spans="1:9" s="45" customFormat="1" ht="30" customHeight="1" x14ac:dyDescent="0.25">
      <c r="A480" s="15" t="s">
        <v>306</v>
      </c>
      <c r="B480" s="16" t="s">
        <v>173</v>
      </c>
      <c r="C480" s="15" t="s">
        <v>852</v>
      </c>
      <c r="D480" s="28">
        <v>45000</v>
      </c>
      <c r="E480" s="29">
        <v>3495.37</v>
      </c>
      <c r="F480" s="18" t="s">
        <v>14</v>
      </c>
      <c r="G480" s="29">
        <v>3495.37</v>
      </c>
      <c r="H480" s="18">
        <f t="shared" si="25"/>
        <v>0</v>
      </c>
      <c r="I480" s="18" t="s">
        <v>19</v>
      </c>
    </row>
    <row r="481" spans="1:10" s="45" customFormat="1" ht="45" customHeight="1" x14ac:dyDescent="0.25">
      <c r="A481" s="15" t="s">
        <v>306</v>
      </c>
      <c r="B481" s="16" t="s">
        <v>174</v>
      </c>
      <c r="C481" s="15" t="s">
        <v>852</v>
      </c>
      <c r="D481" s="28">
        <v>45000</v>
      </c>
      <c r="E481" s="29">
        <v>591.6</v>
      </c>
      <c r="F481" s="18" t="s">
        <v>14</v>
      </c>
      <c r="G481" s="29">
        <v>591.6</v>
      </c>
      <c r="H481" s="18">
        <f t="shared" si="25"/>
        <v>0</v>
      </c>
      <c r="I481" s="18" t="s">
        <v>19</v>
      </c>
    </row>
    <row r="482" spans="1:10" s="45" customFormat="1" ht="75" customHeight="1" x14ac:dyDescent="0.25">
      <c r="A482" s="15" t="s">
        <v>351</v>
      </c>
      <c r="B482" s="16" t="s">
        <v>853</v>
      </c>
      <c r="C482" s="15" t="s">
        <v>854</v>
      </c>
      <c r="D482" s="28">
        <v>45001</v>
      </c>
      <c r="E482" s="29">
        <f>73307.5-105.6</f>
        <v>73201.899999999994</v>
      </c>
      <c r="F482" s="18" t="s">
        <v>14</v>
      </c>
      <c r="G482" s="18">
        <v>73201.899999999994</v>
      </c>
      <c r="H482" s="18">
        <f t="shared" si="25"/>
        <v>0</v>
      </c>
      <c r="I482" s="18" t="s">
        <v>19</v>
      </c>
    </row>
    <row r="483" spans="1:10" s="45" customFormat="1" ht="75" customHeight="1" x14ac:dyDescent="0.25">
      <c r="A483" s="15" t="s">
        <v>855</v>
      </c>
      <c r="B483" s="16" t="s">
        <v>856</v>
      </c>
      <c r="C483" s="15" t="s">
        <v>857</v>
      </c>
      <c r="D483" s="28">
        <v>45002</v>
      </c>
      <c r="E483" s="29">
        <v>22184</v>
      </c>
      <c r="F483" s="18" t="s">
        <v>14</v>
      </c>
      <c r="G483" s="18">
        <v>22184</v>
      </c>
      <c r="H483" s="18">
        <f t="shared" si="25"/>
        <v>0</v>
      </c>
      <c r="I483" s="18" t="s">
        <v>19</v>
      </c>
    </row>
    <row r="484" spans="1:10" s="45" customFormat="1" ht="60" customHeight="1" x14ac:dyDescent="0.25">
      <c r="A484" s="15" t="s">
        <v>858</v>
      </c>
      <c r="B484" s="16" t="s">
        <v>859</v>
      </c>
      <c r="C484" s="15" t="s">
        <v>860</v>
      </c>
      <c r="D484" s="28">
        <v>45003</v>
      </c>
      <c r="E484" s="29">
        <v>222674.19</v>
      </c>
      <c r="F484" s="18" t="s">
        <v>14</v>
      </c>
      <c r="G484" s="18">
        <v>222674.19</v>
      </c>
      <c r="H484" s="18">
        <f t="shared" si="25"/>
        <v>0</v>
      </c>
      <c r="I484" s="18" t="s">
        <v>19</v>
      </c>
    </row>
    <row r="485" spans="1:10" s="45" customFormat="1" ht="60" customHeight="1" x14ac:dyDescent="0.25">
      <c r="A485" s="15" t="s">
        <v>247</v>
      </c>
      <c r="B485" s="16" t="s">
        <v>861</v>
      </c>
      <c r="C485" s="15" t="s">
        <v>862</v>
      </c>
      <c r="D485" s="28">
        <v>45004</v>
      </c>
      <c r="E485" s="29">
        <v>17945.990000000002</v>
      </c>
      <c r="F485" s="18" t="s">
        <v>14</v>
      </c>
      <c r="G485" s="18">
        <v>17945.990000000002</v>
      </c>
      <c r="H485" s="18">
        <f t="shared" si="25"/>
        <v>0</v>
      </c>
      <c r="I485" s="18" t="s">
        <v>19</v>
      </c>
    </row>
    <row r="486" spans="1:10" s="45" customFormat="1" ht="90" customHeight="1" x14ac:dyDescent="0.25">
      <c r="A486" s="15" t="s">
        <v>205</v>
      </c>
      <c r="B486" s="16" t="s">
        <v>863</v>
      </c>
      <c r="C486" s="15" t="s">
        <v>864</v>
      </c>
      <c r="D486" s="28">
        <v>45005</v>
      </c>
      <c r="E486" s="29">
        <v>112718.06</v>
      </c>
      <c r="F486" s="18" t="s">
        <v>14</v>
      </c>
      <c r="G486" s="18">
        <v>112718.06</v>
      </c>
      <c r="H486" s="18">
        <f t="shared" si="25"/>
        <v>0</v>
      </c>
      <c r="I486" s="18" t="s">
        <v>19</v>
      </c>
    </row>
    <row r="487" spans="1:10" s="45" customFormat="1" ht="45" customHeight="1" x14ac:dyDescent="0.25">
      <c r="A487" s="15" t="s">
        <v>865</v>
      </c>
      <c r="B487" s="16" t="s">
        <v>866</v>
      </c>
      <c r="C487" s="15" t="s">
        <v>867</v>
      </c>
      <c r="D487" s="28">
        <v>45006</v>
      </c>
      <c r="E487" s="29">
        <v>185968</v>
      </c>
      <c r="F487" s="18" t="s">
        <v>14</v>
      </c>
      <c r="G487" s="18">
        <v>185968</v>
      </c>
      <c r="H487" s="18">
        <f t="shared" si="25"/>
        <v>0</v>
      </c>
      <c r="I487" s="18" t="s">
        <v>19</v>
      </c>
    </row>
    <row r="488" spans="1:10" s="45" customFormat="1" ht="60" customHeight="1" x14ac:dyDescent="0.25">
      <c r="A488" s="15" t="s">
        <v>868</v>
      </c>
      <c r="B488" s="16" t="s">
        <v>869</v>
      </c>
      <c r="C488" s="15">
        <v>10539</v>
      </c>
      <c r="D488" s="28">
        <v>45007</v>
      </c>
      <c r="E488" s="29">
        <v>9000</v>
      </c>
      <c r="F488" s="29" t="s">
        <v>14</v>
      </c>
      <c r="G488" s="29">
        <v>9000</v>
      </c>
      <c r="H488" s="29">
        <f t="shared" si="25"/>
        <v>0</v>
      </c>
      <c r="I488" s="18" t="s">
        <v>19</v>
      </c>
    </row>
    <row r="489" spans="1:10" s="45" customFormat="1" ht="75" customHeight="1" x14ac:dyDescent="0.25">
      <c r="A489" s="15" t="s">
        <v>870</v>
      </c>
      <c r="B489" s="44" t="s">
        <v>871</v>
      </c>
      <c r="C489" s="15" t="s">
        <v>872</v>
      </c>
      <c r="D489" s="28">
        <v>45007</v>
      </c>
      <c r="E489" s="29">
        <v>17000</v>
      </c>
      <c r="F489" s="29" t="s">
        <v>14</v>
      </c>
      <c r="G489" s="29">
        <v>17000</v>
      </c>
      <c r="H489" s="18">
        <f t="shared" si="25"/>
        <v>0</v>
      </c>
      <c r="I489" s="18" t="s">
        <v>19</v>
      </c>
    </row>
    <row r="490" spans="1:10" s="45" customFormat="1" ht="75" customHeight="1" x14ac:dyDescent="0.25">
      <c r="A490" s="15" t="s">
        <v>727</v>
      </c>
      <c r="B490" s="44" t="s">
        <v>873</v>
      </c>
      <c r="C490" s="15" t="s">
        <v>874</v>
      </c>
      <c r="D490" s="28">
        <v>45009</v>
      </c>
      <c r="E490" s="29">
        <v>8095</v>
      </c>
      <c r="F490" s="29" t="s">
        <v>14</v>
      </c>
      <c r="G490" s="29">
        <v>8095</v>
      </c>
      <c r="H490" s="18">
        <f t="shared" si="25"/>
        <v>0</v>
      </c>
      <c r="I490" s="18" t="s">
        <v>19</v>
      </c>
      <c r="J490" s="54"/>
    </row>
    <row r="491" spans="1:10" s="45" customFormat="1" ht="60" customHeight="1" x14ac:dyDescent="0.25">
      <c r="A491" s="15" t="s">
        <v>773</v>
      </c>
      <c r="B491" s="44" t="s">
        <v>875</v>
      </c>
      <c r="C491" s="15" t="s">
        <v>876</v>
      </c>
      <c r="D491" s="28">
        <v>45009</v>
      </c>
      <c r="E491" s="29">
        <v>164991.51999999999</v>
      </c>
      <c r="F491" s="29" t="s">
        <v>14</v>
      </c>
      <c r="G491" s="18">
        <v>164991.51999999999</v>
      </c>
      <c r="H491" s="18">
        <f t="shared" si="25"/>
        <v>0</v>
      </c>
      <c r="I491" s="18" t="s">
        <v>19</v>
      </c>
    </row>
    <row r="492" spans="1:10" s="45" customFormat="1" ht="60" x14ac:dyDescent="0.25">
      <c r="A492" s="15" t="s">
        <v>877</v>
      </c>
      <c r="B492" s="101" t="s">
        <v>878</v>
      </c>
      <c r="C492" s="15">
        <v>10568</v>
      </c>
      <c r="D492" s="28">
        <v>45009</v>
      </c>
      <c r="E492" s="29">
        <v>3000</v>
      </c>
      <c r="F492" s="29" t="s">
        <v>14</v>
      </c>
      <c r="G492" s="18">
        <v>3000</v>
      </c>
      <c r="H492" s="18">
        <f t="shared" si="25"/>
        <v>0</v>
      </c>
      <c r="I492" s="18" t="s">
        <v>19</v>
      </c>
    </row>
    <row r="493" spans="1:10" s="45" customFormat="1" ht="45" x14ac:dyDescent="0.25">
      <c r="A493" s="15" t="s">
        <v>879</v>
      </c>
      <c r="B493" s="101" t="s">
        <v>880</v>
      </c>
      <c r="C493" s="15">
        <v>10570</v>
      </c>
      <c r="D493" s="28">
        <v>45009</v>
      </c>
      <c r="E493" s="29">
        <v>4800</v>
      </c>
      <c r="F493" s="29" t="s">
        <v>14</v>
      </c>
      <c r="G493" s="18">
        <v>4800</v>
      </c>
      <c r="H493" s="18">
        <f t="shared" si="25"/>
        <v>0</v>
      </c>
      <c r="I493" s="18" t="s">
        <v>19</v>
      </c>
    </row>
    <row r="494" spans="1:10" s="45" customFormat="1" ht="60" x14ac:dyDescent="0.25">
      <c r="A494" s="15" t="s">
        <v>881</v>
      </c>
      <c r="B494" s="101" t="s">
        <v>882</v>
      </c>
      <c r="C494" s="15">
        <v>10571</v>
      </c>
      <c r="D494" s="28">
        <v>45009</v>
      </c>
      <c r="E494" s="29">
        <v>7000</v>
      </c>
      <c r="F494" s="29" t="s">
        <v>14</v>
      </c>
      <c r="G494" s="18">
        <v>7000</v>
      </c>
      <c r="H494" s="18">
        <f t="shared" si="25"/>
        <v>0</v>
      </c>
      <c r="I494" s="18" t="s">
        <v>19</v>
      </c>
    </row>
    <row r="495" spans="1:10" s="45" customFormat="1" ht="60" x14ac:dyDescent="0.25">
      <c r="A495" s="15" t="s">
        <v>883</v>
      </c>
      <c r="B495" s="101" t="s">
        <v>884</v>
      </c>
      <c r="C495" s="15">
        <v>10575</v>
      </c>
      <c r="D495" s="28">
        <v>45009</v>
      </c>
      <c r="E495" s="29">
        <v>14800</v>
      </c>
      <c r="F495" s="29" t="s">
        <v>14</v>
      </c>
      <c r="G495" s="18">
        <v>14800</v>
      </c>
      <c r="H495" s="18">
        <f t="shared" si="25"/>
        <v>0</v>
      </c>
      <c r="I495" s="18" t="s">
        <v>19</v>
      </c>
    </row>
    <row r="496" spans="1:10" s="45" customFormat="1" ht="45" x14ac:dyDescent="0.25">
      <c r="A496" s="15" t="s">
        <v>885</v>
      </c>
      <c r="B496" s="101" t="s">
        <v>886</v>
      </c>
      <c r="C496" s="15">
        <v>10576</v>
      </c>
      <c r="D496" s="28">
        <v>45009</v>
      </c>
      <c r="E496" s="29">
        <v>3360</v>
      </c>
      <c r="F496" s="29" t="s">
        <v>14</v>
      </c>
      <c r="G496" s="18">
        <v>3360</v>
      </c>
      <c r="H496" s="18">
        <f t="shared" si="25"/>
        <v>0</v>
      </c>
      <c r="I496" s="18" t="s">
        <v>19</v>
      </c>
    </row>
    <row r="497" spans="1:9" s="45" customFormat="1" ht="45" x14ac:dyDescent="0.25">
      <c r="A497" s="15" t="s">
        <v>887</v>
      </c>
      <c r="B497" s="101" t="s">
        <v>888</v>
      </c>
      <c r="C497" s="15">
        <v>10587</v>
      </c>
      <c r="D497" s="28">
        <v>45009</v>
      </c>
      <c r="E497" s="29">
        <v>6000</v>
      </c>
      <c r="F497" s="29" t="s">
        <v>14</v>
      </c>
      <c r="G497" s="18"/>
      <c r="H497" s="18">
        <f t="shared" si="25"/>
        <v>6000</v>
      </c>
      <c r="I497" s="18" t="s">
        <v>15</v>
      </c>
    </row>
    <row r="498" spans="1:9" s="45" customFormat="1" ht="60" x14ac:dyDescent="0.25">
      <c r="A498" s="15" t="s">
        <v>889</v>
      </c>
      <c r="B498" s="101" t="s">
        <v>890</v>
      </c>
      <c r="C498" s="15">
        <v>10589</v>
      </c>
      <c r="D498" s="28">
        <v>45009</v>
      </c>
      <c r="E498" s="29">
        <v>1680</v>
      </c>
      <c r="F498" s="29" t="s">
        <v>14</v>
      </c>
      <c r="G498" s="18">
        <v>1680</v>
      </c>
      <c r="H498" s="18">
        <f t="shared" si="25"/>
        <v>0</v>
      </c>
      <c r="I498" s="18" t="s">
        <v>19</v>
      </c>
    </row>
    <row r="499" spans="1:9" s="45" customFormat="1" ht="45" customHeight="1" x14ac:dyDescent="0.25">
      <c r="A499" s="15" t="s">
        <v>891</v>
      </c>
      <c r="B499" s="38" t="s">
        <v>892</v>
      </c>
      <c r="C499" s="15" t="s">
        <v>893</v>
      </c>
      <c r="D499" s="28">
        <v>45009</v>
      </c>
      <c r="E499" s="29">
        <v>114783.88</v>
      </c>
      <c r="F499" s="18" t="s">
        <v>14</v>
      </c>
      <c r="G499" s="18">
        <v>114783.88</v>
      </c>
      <c r="H499" s="18">
        <f t="shared" si="25"/>
        <v>0</v>
      </c>
      <c r="I499" s="18" t="s">
        <v>19</v>
      </c>
    </row>
    <row r="500" spans="1:9" s="45" customFormat="1" ht="63.75" customHeight="1" x14ac:dyDescent="0.25">
      <c r="A500" s="15" t="s">
        <v>217</v>
      </c>
      <c r="B500" s="44" t="s">
        <v>894</v>
      </c>
      <c r="C500" s="15" t="s">
        <v>895</v>
      </c>
      <c r="D500" s="28">
        <v>45012</v>
      </c>
      <c r="E500" s="29">
        <v>319485</v>
      </c>
      <c r="F500" s="29" t="s">
        <v>14</v>
      </c>
      <c r="G500" s="29">
        <v>319485</v>
      </c>
      <c r="H500" s="18">
        <f t="shared" si="25"/>
        <v>0</v>
      </c>
      <c r="I500" s="18" t="s">
        <v>19</v>
      </c>
    </row>
    <row r="501" spans="1:9" s="45" customFormat="1" ht="60" customHeight="1" x14ac:dyDescent="0.25">
      <c r="A501" s="15" t="s">
        <v>294</v>
      </c>
      <c r="B501" s="16" t="s">
        <v>896</v>
      </c>
      <c r="C501" s="15" t="s">
        <v>897</v>
      </c>
      <c r="D501" s="28">
        <v>45012</v>
      </c>
      <c r="E501" s="29">
        <v>1571.76</v>
      </c>
      <c r="F501" s="29" t="s">
        <v>14</v>
      </c>
      <c r="G501" s="29">
        <v>1571.76</v>
      </c>
      <c r="H501" s="18">
        <f t="shared" si="25"/>
        <v>0</v>
      </c>
      <c r="I501" s="18" t="s">
        <v>19</v>
      </c>
    </row>
    <row r="502" spans="1:9" s="45" customFormat="1" ht="45" x14ac:dyDescent="0.25">
      <c r="A502" s="15" t="s">
        <v>898</v>
      </c>
      <c r="B502" s="16" t="s">
        <v>899</v>
      </c>
      <c r="C502" s="15">
        <v>10602</v>
      </c>
      <c r="D502" s="28">
        <v>45012</v>
      </c>
      <c r="E502" s="29">
        <v>3000</v>
      </c>
      <c r="F502" s="18" t="s">
        <v>14</v>
      </c>
      <c r="G502" s="18">
        <v>3000</v>
      </c>
      <c r="H502" s="18">
        <f t="shared" si="25"/>
        <v>0</v>
      </c>
      <c r="I502" s="18" t="s">
        <v>19</v>
      </c>
    </row>
    <row r="503" spans="1:9" s="45" customFormat="1" ht="45" x14ac:dyDescent="0.25">
      <c r="A503" s="15" t="s">
        <v>900</v>
      </c>
      <c r="B503" s="16" t="s">
        <v>901</v>
      </c>
      <c r="C503" s="15">
        <v>10610</v>
      </c>
      <c r="D503" s="28">
        <v>45013</v>
      </c>
      <c r="E503" s="29">
        <v>3000</v>
      </c>
      <c r="F503" s="18" t="s">
        <v>14</v>
      </c>
      <c r="G503" s="18"/>
      <c r="H503" s="18">
        <f t="shared" si="25"/>
        <v>3000</v>
      </c>
      <c r="I503" s="18" t="s">
        <v>15</v>
      </c>
    </row>
    <row r="504" spans="1:9" s="45" customFormat="1" ht="75" customHeight="1" x14ac:dyDescent="0.25">
      <c r="A504" s="15" t="s">
        <v>902</v>
      </c>
      <c r="B504" s="16" t="s">
        <v>903</v>
      </c>
      <c r="C504" s="15" t="s">
        <v>904</v>
      </c>
      <c r="D504" s="28">
        <v>45013</v>
      </c>
      <c r="E504" s="29">
        <v>45713.2</v>
      </c>
      <c r="F504" s="29" t="s">
        <v>14</v>
      </c>
      <c r="G504" s="29">
        <v>45713.2</v>
      </c>
      <c r="H504" s="18">
        <f t="shared" si="25"/>
        <v>0</v>
      </c>
      <c r="I504" s="18" t="s">
        <v>19</v>
      </c>
    </row>
    <row r="505" spans="1:9" s="45" customFormat="1" ht="60" customHeight="1" x14ac:dyDescent="0.25">
      <c r="A505" s="15" t="s">
        <v>283</v>
      </c>
      <c r="B505" s="16" t="s">
        <v>905</v>
      </c>
      <c r="C505" s="15" t="s">
        <v>906</v>
      </c>
      <c r="D505" s="28">
        <v>45013</v>
      </c>
      <c r="E505" s="29">
        <v>61253.38</v>
      </c>
      <c r="F505" s="29" t="s">
        <v>14</v>
      </c>
      <c r="G505" s="29">
        <v>61253.38</v>
      </c>
      <c r="H505" s="18">
        <f t="shared" ref="H505:H518" si="26">+E505-G505</f>
        <v>0</v>
      </c>
      <c r="I505" s="18" t="s">
        <v>19</v>
      </c>
    </row>
    <row r="506" spans="1:9" s="45" customFormat="1" ht="60" customHeight="1" x14ac:dyDescent="0.25">
      <c r="A506" s="15" t="s">
        <v>283</v>
      </c>
      <c r="B506" s="16" t="s">
        <v>905</v>
      </c>
      <c r="C506" s="15" t="s">
        <v>907</v>
      </c>
      <c r="D506" s="28">
        <v>45013</v>
      </c>
      <c r="E506" s="29">
        <v>1293.5</v>
      </c>
      <c r="F506" s="29" t="s">
        <v>14</v>
      </c>
      <c r="G506" s="29">
        <v>1293.5</v>
      </c>
      <c r="H506" s="18">
        <f t="shared" si="26"/>
        <v>0</v>
      </c>
      <c r="I506" s="18" t="s">
        <v>19</v>
      </c>
    </row>
    <row r="507" spans="1:9" s="45" customFormat="1" ht="60" customHeight="1" x14ac:dyDescent="0.25">
      <c r="A507" s="15" t="s">
        <v>283</v>
      </c>
      <c r="B507" s="16" t="s">
        <v>908</v>
      </c>
      <c r="C507" s="15" t="s">
        <v>909</v>
      </c>
      <c r="D507" s="28">
        <v>45013</v>
      </c>
      <c r="E507" s="29">
        <v>62051.94</v>
      </c>
      <c r="F507" s="29" t="s">
        <v>14</v>
      </c>
      <c r="G507" s="29">
        <v>62051.94</v>
      </c>
      <c r="H507" s="18">
        <f t="shared" si="26"/>
        <v>0</v>
      </c>
      <c r="I507" s="18" t="s">
        <v>19</v>
      </c>
    </row>
    <row r="508" spans="1:9" s="45" customFormat="1" ht="60" customHeight="1" x14ac:dyDescent="0.25">
      <c r="A508" s="15" t="s">
        <v>283</v>
      </c>
      <c r="B508" s="16" t="s">
        <v>910</v>
      </c>
      <c r="C508" s="15" t="s">
        <v>911</v>
      </c>
      <c r="D508" s="28">
        <v>45013</v>
      </c>
      <c r="E508" s="29">
        <v>48894.41</v>
      </c>
      <c r="F508" s="29" t="s">
        <v>14</v>
      </c>
      <c r="G508" s="29">
        <v>48894.41</v>
      </c>
      <c r="H508" s="18">
        <f t="shared" si="26"/>
        <v>0</v>
      </c>
      <c r="I508" s="18" t="s">
        <v>19</v>
      </c>
    </row>
    <row r="509" spans="1:9" s="45" customFormat="1" ht="75" customHeight="1" x14ac:dyDescent="0.25">
      <c r="A509" s="15" t="s">
        <v>492</v>
      </c>
      <c r="B509" s="16" t="s">
        <v>912</v>
      </c>
      <c r="C509" s="15" t="s">
        <v>913</v>
      </c>
      <c r="D509" s="28">
        <v>45014</v>
      </c>
      <c r="E509" s="29">
        <v>194700</v>
      </c>
      <c r="F509" s="29" t="s">
        <v>14</v>
      </c>
      <c r="G509" s="29">
        <v>194700</v>
      </c>
      <c r="H509" s="18">
        <f t="shared" si="26"/>
        <v>0</v>
      </c>
      <c r="I509" s="18" t="s">
        <v>19</v>
      </c>
    </row>
    <row r="510" spans="1:9" s="45" customFormat="1" ht="60" customHeight="1" x14ac:dyDescent="0.25">
      <c r="A510" s="15" t="s">
        <v>217</v>
      </c>
      <c r="B510" s="16" t="s">
        <v>914</v>
      </c>
      <c r="C510" s="15" t="s">
        <v>915</v>
      </c>
      <c r="D510" s="28">
        <v>45015</v>
      </c>
      <c r="E510" s="29">
        <v>43225.760000000002</v>
      </c>
      <c r="F510" s="29" t="s">
        <v>14</v>
      </c>
      <c r="G510" s="29">
        <v>43225.760000000002</v>
      </c>
      <c r="H510" s="18">
        <f t="shared" si="26"/>
        <v>0</v>
      </c>
      <c r="I510" s="18" t="s">
        <v>19</v>
      </c>
    </row>
    <row r="511" spans="1:9" s="45" customFormat="1" ht="45" customHeight="1" x14ac:dyDescent="0.25">
      <c r="A511" s="15" t="s">
        <v>16</v>
      </c>
      <c r="B511" s="16" t="s">
        <v>916</v>
      </c>
      <c r="C511" s="15" t="s">
        <v>917</v>
      </c>
      <c r="D511" s="28">
        <v>45015</v>
      </c>
      <c r="E511" s="29">
        <v>15981.84</v>
      </c>
      <c r="F511" s="18" t="s">
        <v>14</v>
      </c>
      <c r="G511" s="29">
        <v>15981.84</v>
      </c>
      <c r="H511" s="29">
        <f t="shared" si="26"/>
        <v>0</v>
      </c>
      <c r="I511" s="18" t="s">
        <v>19</v>
      </c>
    </row>
    <row r="512" spans="1:9" s="45" customFormat="1" ht="45" customHeight="1" x14ac:dyDescent="0.25">
      <c r="A512" s="15" t="s">
        <v>16</v>
      </c>
      <c r="B512" s="16" t="s">
        <v>916</v>
      </c>
      <c r="C512" s="15" t="s">
        <v>918</v>
      </c>
      <c r="D512" s="28">
        <v>45015</v>
      </c>
      <c r="E512" s="29">
        <v>596255.29</v>
      </c>
      <c r="F512" s="18" t="s">
        <v>14</v>
      </c>
      <c r="G512" s="29">
        <v>596255.29</v>
      </c>
      <c r="H512" s="29">
        <f t="shared" si="26"/>
        <v>0</v>
      </c>
      <c r="I512" s="18" t="s">
        <v>19</v>
      </c>
    </row>
    <row r="513" spans="1:9" s="45" customFormat="1" ht="45" customHeight="1" x14ac:dyDescent="0.25">
      <c r="A513" s="15" t="s">
        <v>67</v>
      </c>
      <c r="B513" s="16" t="s">
        <v>919</v>
      </c>
      <c r="C513" s="15"/>
      <c r="D513" s="28">
        <v>45016</v>
      </c>
      <c r="E513" s="29">
        <f>219.37+1620.45+1462.5+877.5+877.5+1474.2+1706.25+1474.2+146.25</f>
        <v>9858.2200000000012</v>
      </c>
      <c r="F513" s="29" t="s">
        <v>14</v>
      </c>
      <c r="G513" s="29">
        <v>9858.2199999999993</v>
      </c>
      <c r="H513" s="29">
        <f t="shared" si="26"/>
        <v>0</v>
      </c>
      <c r="I513" s="18" t="s">
        <v>19</v>
      </c>
    </row>
    <row r="514" spans="1:9" s="45" customFormat="1" ht="45" x14ac:dyDescent="0.25">
      <c r="A514" s="15" t="s">
        <v>920</v>
      </c>
      <c r="B514" s="16" t="s">
        <v>921</v>
      </c>
      <c r="C514" s="15">
        <v>10655</v>
      </c>
      <c r="D514" s="28">
        <v>45016</v>
      </c>
      <c r="E514" s="29">
        <v>3000</v>
      </c>
      <c r="F514" s="18" t="s">
        <v>14</v>
      </c>
      <c r="G514" s="18">
        <v>3000</v>
      </c>
      <c r="H514" s="18">
        <f t="shared" si="26"/>
        <v>0</v>
      </c>
      <c r="I514" s="18" t="s">
        <v>19</v>
      </c>
    </row>
    <row r="515" spans="1:9" s="45" customFormat="1" ht="45" x14ac:dyDescent="0.25">
      <c r="A515" s="15" t="s">
        <v>922</v>
      </c>
      <c r="B515" s="16" t="s">
        <v>923</v>
      </c>
      <c r="C515" s="15">
        <v>10658</v>
      </c>
      <c r="D515" s="28">
        <v>45016</v>
      </c>
      <c r="E515" s="29">
        <v>7650</v>
      </c>
      <c r="F515" s="29" t="s">
        <v>14</v>
      </c>
      <c r="G515" s="29">
        <v>7650</v>
      </c>
      <c r="H515" s="29">
        <f t="shared" si="26"/>
        <v>0</v>
      </c>
      <c r="I515" s="18" t="s">
        <v>19</v>
      </c>
    </row>
    <row r="516" spans="1:9" s="45" customFormat="1" ht="60" x14ac:dyDescent="0.25">
      <c r="A516" s="15" t="s">
        <v>924</v>
      </c>
      <c r="B516" s="16" t="s">
        <v>925</v>
      </c>
      <c r="C516" s="15">
        <v>10669</v>
      </c>
      <c r="D516" s="28">
        <v>45016</v>
      </c>
      <c r="E516" s="29">
        <v>3000</v>
      </c>
      <c r="F516" s="29" t="s">
        <v>14</v>
      </c>
      <c r="G516" s="29">
        <v>3000</v>
      </c>
      <c r="H516" s="29">
        <f t="shared" si="26"/>
        <v>0</v>
      </c>
      <c r="I516" s="18" t="s">
        <v>19</v>
      </c>
    </row>
    <row r="517" spans="1:9" s="45" customFormat="1" ht="75" x14ac:dyDescent="0.25">
      <c r="A517" s="15" t="s">
        <v>926</v>
      </c>
      <c r="B517" s="16" t="s">
        <v>927</v>
      </c>
      <c r="C517" s="15">
        <v>10678</v>
      </c>
      <c r="D517" s="28">
        <v>45016</v>
      </c>
      <c r="E517" s="29">
        <v>3000</v>
      </c>
      <c r="F517" s="29" t="s">
        <v>14</v>
      </c>
      <c r="G517" s="29">
        <v>3000</v>
      </c>
      <c r="H517" s="29">
        <f t="shared" si="26"/>
        <v>0</v>
      </c>
      <c r="I517" s="18" t="s">
        <v>19</v>
      </c>
    </row>
    <row r="518" spans="1:9" s="45" customFormat="1" ht="60" customHeight="1" x14ac:dyDescent="0.25">
      <c r="A518" s="15" t="s">
        <v>902</v>
      </c>
      <c r="B518" s="16" t="s">
        <v>928</v>
      </c>
      <c r="C518" s="15" t="s">
        <v>929</v>
      </c>
      <c r="D518" s="28">
        <v>45016</v>
      </c>
      <c r="E518" s="29">
        <v>27893.43</v>
      </c>
      <c r="F518" s="18" t="s">
        <v>14</v>
      </c>
      <c r="G518" s="29">
        <v>27893.43</v>
      </c>
      <c r="H518" s="29">
        <f t="shared" si="26"/>
        <v>0</v>
      </c>
      <c r="I518" s="18" t="s">
        <v>19</v>
      </c>
    </row>
    <row r="519" spans="1:9" s="45" customFormat="1" ht="15" customHeight="1" x14ac:dyDescent="0.25">
      <c r="A519" s="27" t="s">
        <v>930</v>
      </c>
      <c r="B519" s="16"/>
      <c r="C519" s="15"/>
      <c r="D519" s="28"/>
      <c r="E519" s="34">
        <f>SUBTOTAL(9,E434:E518)</f>
        <v>3635491.46</v>
      </c>
      <c r="F519" s="34">
        <f>SUBTOTAL(9,F434:F518)</f>
        <v>0</v>
      </c>
      <c r="G519" s="34">
        <f>SUBTOTAL(9,G434:G518)</f>
        <v>3625591.46</v>
      </c>
      <c r="H519" s="34">
        <f>SUBTOTAL(9,H434:H518)</f>
        <v>9900</v>
      </c>
      <c r="I519" s="26"/>
    </row>
    <row r="520" spans="1:9" s="45" customFormat="1" ht="45" customHeight="1" x14ac:dyDescent="0.25">
      <c r="A520" s="15" t="s">
        <v>344</v>
      </c>
      <c r="B520" s="16" t="s">
        <v>931</v>
      </c>
      <c r="C520" s="15" t="s">
        <v>932</v>
      </c>
      <c r="D520" s="28">
        <v>44942</v>
      </c>
      <c r="E520" s="29">
        <v>40474</v>
      </c>
      <c r="F520" s="18" t="s">
        <v>14</v>
      </c>
      <c r="G520" s="18">
        <v>40474</v>
      </c>
      <c r="H520" s="18">
        <f t="shared" ref="H520:H583" si="27">+E520-G520</f>
        <v>0</v>
      </c>
      <c r="I520" s="18" t="s">
        <v>19</v>
      </c>
    </row>
    <row r="521" spans="1:9" s="45" customFormat="1" ht="60" customHeight="1" x14ac:dyDescent="0.25">
      <c r="A521" s="43" t="s">
        <v>84</v>
      </c>
      <c r="B521" s="38" t="s">
        <v>933</v>
      </c>
      <c r="C521" s="15" t="s">
        <v>934</v>
      </c>
      <c r="D521" s="17">
        <v>44945</v>
      </c>
      <c r="E521" s="29">
        <v>2275</v>
      </c>
      <c r="F521" s="18" t="s">
        <v>14</v>
      </c>
      <c r="G521" s="29">
        <v>2275</v>
      </c>
      <c r="H521" s="18">
        <f t="shared" si="27"/>
        <v>0</v>
      </c>
      <c r="I521" s="18" t="s">
        <v>19</v>
      </c>
    </row>
    <row r="522" spans="1:9" s="45" customFormat="1" ht="60" customHeight="1" x14ac:dyDescent="0.25">
      <c r="A522" s="43" t="s">
        <v>84</v>
      </c>
      <c r="B522" s="38" t="s">
        <v>935</v>
      </c>
      <c r="C522" s="15" t="s">
        <v>936</v>
      </c>
      <c r="D522" s="17">
        <v>44949</v>
      </c>
      <c r="E522" s="29">
        <v>3380</v>
      </c>
      <c r="F522" s="18" t="s">
        <v>14</v>
      </c>
      <c r="G522" s="29">
        <v>3380</v>
      </c>
      <c r="H522" s="18">
        <f t="shared" si="27"/>
        <v>0</v>
      </c>
      <c r="I522" s="18" t="s">
        <v>19</v>
      </c>
    </row>
    <row r="523" spans="1:9" s="45" customFormat="1" ht="60" customHeight="1" x14ac:dyDescent="0.25">
      <c r="A523" s="43" t="s">
        <v>84</v>
      </c>
      <c r="B523" s="38" t="s">
        <v>937</v>
      </c>
      <c r="C523" s="15" t="s">
        <v>938</v>
      </c>
      <c r="D523" s="17">
        <v>44958</v>
      </c>
      <c r="E523" s="29">
        <v>3835</v>
      </c>
      <c r="F523" s="18" t="s">
        <v>14</v>
      </c>
      <c r="G523" s="29">
        <v>3835</v>
      </c>
      <c r="H523" s="18">
        <f t="shared" si="27"/>
        <v>0</v>
      </c>
      <c r="I523" s="18" t="s">
        <v>19</v>
      </c>
    </row>
    <row r="524" spans="1:9" s="45" customFormat="1" ht="60" customHeight="1" x14ac:dyDescent="0.25">
      <c r="A524" s="43" t="s">
        <v>84</v>
      </c>
      <c r="B524" s="38" t="s">
        <v>939</v>
      </c>
      <c r="C524" s="15" t="s">
        <v>940</v>
      </c>
      <c r="D524" s="17">
        <v>44965</v>
      </c>
      <c r="E524" s="29">
        <v>4225</v>
      </c>
      <c r="F524" s="18" t="s">
        <v>14</v>
      </c>
      <c r="G524" s="29">
        <v>4225</v>
      </c>
      <c r="H524" s="18">
        <f t="shared" si="27"/>
        <v>0</v>
      </c>
      <c r="I524" s="18" t="s">
        <v>19</v>
      </c>
    </row>
    <row r="525" spans="1:9" s="45" customFormat="1" ht="45" customHeight="1" x14ac:dyDescent="0.25">
      <c r="A525" s="15" t="s">
        <v>344</v>
      </c>
      <c r="B525" s="16" t="s">
        <v>941</v>
      </c>
      <c r="C525" s="15" t="s">
        <v>942</v>
      </c>
      <c r="D525" s="28">
        <v>44967</v>
      </c>
      <c r="E525" s="29">
        <v>40474</v>
      </c>
      <c r="F525" s="18" t="s">
        <v>14</v>
      </c>
      <c r="G525" s="18">
        <v>40474</v>
      </c>
      <c r="H525" s="18">
        <f t="shared" si="27"/>
        <v>0</v>
      </c>
      <c r="I525" s="18" t="s">
        <v>19</v>
      </c>
    </row>
    <row r="526" spans="1:9" s="45" customFormat="1" ht="60" customHeight="1" x14ac:dyDescent="0.25">
      <c r="A526" s="43" t="s">
        <v>84</v>
      </c>
      <c r="B526" s="38" t="s">
        <v>939</v>
      </c>
      <c r="C526" s="15" t="s">
        <v>943</v>
      </c>
      <c r="D526" s="17">
        <v>44972</v>
      </c>
      <c r="E526" s="29">
        <v>4225</v>
      </c>
      <c r="F526" s="18" t="s">
        <v>14</v>
      </c>
      <c r="G526" s="29">
        <v>4225</v>
      </c>
      <c r="H526" s="18">
        <f t="shared" si="27"/>
        <v>0</v>
      </c>
      <c r="I526" s="18" t="s">
        <v>19</v>
      </c>
    </row>
    <row r="527" spans="1:9" s="45" customFormat="1" ht="60" customHeight="1" x14ac:dyDescent="0.25">
      <c r="A527" s="15" t="s">
        <v>944</v>
      </c>
      <c r="B527" s="38" t="s">
        <v>945</v>
      </c>
      <c r="C527" s="15" t="s">
        <v>138</v>
      </c>
      <c r="D527" s="28">
        <v>44973</v>
      </c>
      <c r="E527" s="29">
        <v>40517.08</v>
      </c>
      <c r="F527" s="18" t="s">
        <v>14</v>
      </c>
      <c r="G527" s="18">
        <v>40517.08</v>
      </c>
      <c r="H527" s="18">
        <f t="shared" si="27"/>
        <v>0</v>
      </c>
      <c r="I527" s="18" t="s">
        <v>19</v>
      </c>
    </row>
    <row r="528" spans="1:9" s="45" customFormat="1" ht="60" customHeight="1" x14ac:dyDescent="0.25">
      <c r="A528" s="43" t="s">
        <v>84</v>
      </c>
      <c r="B528" s="38" t="s">
        <v>946</v>
      </c>
      <c r="C528" s="15" t="s">
        <v>947</v>
      </c>
      <c r="D528" s="17">
        <v>44994</v>
      </c>
      <c r="E528" s="29">
        <v>4355</v>
      </c>
      <c r="F528" s="18" t="s">
        <v>14</v>
      </c>
      <c r="G528" s="29">
        <v>4355</v>
      </c>
      <c r="H528" s="18">
        <f t="shared" si="27"/>
        <v>0</v>
      </c>
      <c r="I528" s="18" t="s">
        <v>19</v>
      </c>
    </row>
    <row r="529" spans="1:9" s="45" customFormat="1" ht="90" customHeight="1" x14ac:dyDescent="0.25">
      <c r="A529" s="15" t="s">
        <v>306</v>
      </c>
      <c r="B529" s="38" t="s">
        <v>948</v>
      </c>
      <c r="C529" s="15" t="s">
        <v>949</v>
      </c>
      <c r="D529" s="28">
        <v>44998</v>
      </c>
      <c r="E529" s="29">
        <v>8511.25</v>
      </c>
      <c r="F529" s="18" t="s">
        <v>14</v>
      </c>
      <c r="G529" s="18">
        <v>8511.25</v>
      </c>
      <c r="H529" s="18">
        <f t="shared" si="27"/>
        <v>0</v>
      </c>
      <c r="I529" s="18" t="s">
        <v>19</v>
      </c>
    </row>
    <row r="530" spans="1:9" s="45" customFormat="1" ht="60" customHeight="1" x14ac:dyDescent="0.25">
      <c r="A530" s="43" t="s">
        <v>84</v>
      </c>
      <c r="B530" s="38" t="s">
        <v>950</v>
      </c>
      <c r="C530" s="15" t="s">
        <v>951</v>
      </c>
      <c r="D530" s="17">
        <v>45001</v>
      </c>
      <c r="E530" s="29">
        <v>4940</v>
      </c>
      <c r="F530" s="18" t="s">
        <v>14</v>
      </c>
      <c r="G530" s="29">
        <v>4940</v>
      </c>
      <c r="H530" s="18">
        <f t="shared" si="27"/>
        <v>0</v>
      </c>
      <c r="I530" s="18" t="s">
        <v>19</v>
      </c>
    </row>
    <row r="531" spans="1:9" s="45" customFormat="1" ht="60" customHeight="1" x14ac:dyDescent="0.25">
      <c r="A531" s="43" t="s">
        <v>84</v>
      </c>
      <c r="B531" s="38" t="s">
        <v>952</v>
      </c>
      <c r="C531" s="15" t="s">
        <v>953</v>
      </c>
      <c r="D531" s="17">
        <v>45007</v>
      </c>
      <c r="E531" s="29">
        <v>3900</v>
      </c>
      <c r="F531" s="18" t="s">
        <v>14</v>
      </c>
      <c r="G531" s="29">
        <v>3900</v>
      </c>
      <c r="H531" s="18">
        <f t="shared" si="27"/>
        <v>0</v>
      </c>
      <c r="I531" s="18" t="s">
        <v>19</v>
      </c>
    </row>
    <row r="532" spans="1:9" s="45" customFormat="1" ht="60" customHeight="1" x14ac:dyDescent="0.25">
      <c r="A532" s="43" t="s">
        <v>84</v>
      </c>
      <c r="B532" s="38" t="s">
        <v>954</v>
      </c>
      <c r="C532" s="15" t="s">
        <v>955</v>
      </c>
      <c r="D532" s="17">
        <v>45013</v>
      </c>
      <c r="E532" s="29">
        <v>3965</v>
      </c>
      <c r="F532" s="18" t="s">
        <v>14</v>
      </c>
      <c r="G532" s="29">
        <v>3965</v>
      </c>
      <c r="H532" s="18">
        <f t="shared" si="27"/>
        <v>0</v>
      </c>
      <c r="I532" s="18" t="s">
        <v>19</v>
      </c>
    </row>
    <row r="533" spans="1:9" s="45" customFormat="1" ht="60" customHeight="1" x14ac:dyDescent="0.25">
      <c r="A533" s="43" t="s">
        <v>84</v>
      </c>
      <c r="B533" s="38" t="s">
        <v>956</v>
      </c>
      <c r="C533" s="15" t="s">
        <v>957</v>
      </c>
      <c r="D533" s="17">
        <v>45016</v>
      </c>
      <c r="E533" s="29">
        <v>2990</v>
      </c>
      <c r="F533" s="18" t="s">
        <v>14</v>
      </c>
      <c r="G533" s="29">
        <v>2990</v>
      </c>
      <c r="H533" s="18">
        <f t="shared" si="27"/>
        <v>0</v>
      </c>
      <c r="I533" s="18" t="s">
        <v>19</v>
      </c>
    </row>
    <row r="534" spans="1:9" s="45" customFormat="1" ht="30" customHeight="1" x14ac:dyDescent="0.25">
      <c r="A534" s="15" t="s">
        <v>153</v>
      </c>
      <c r="B534" s="38" t="s">
        <v>154</v>
      </c>
      <c r="C534" s="15" t="s">
        <v>958</v>
      </c>
      <c r="D534" s="28">
        <v>45017</v>
      </c>
      <c r="E534" s="29">
        <v>3864</v>
      </c>
      <c r="F534" s="18" t="s">
        <v>14</v>
      </c>
      <c r="G534" s="18">
        <v>3864</v>
      </c>
      <c r="H534" s="18">
        <f t="shared" si="27"/>
        <v>0</v>
      </c>
      <c r="I534" s="18" t="s">
        <v>19</v>
      </c>
    </row>
    <row r="535" spans="1:9" s="45" customFormat="1" ht="90" customHeight="1" x14ac:dyDescent="0.25">
      <c r="A535" s="15" t="s">
        <v>166</v>
      </c>
      <c r="B535" s="44" t="s">
        <v>959</v>
      </c>
      <c r="C535" s="15" t="s">
        <v>960</v>
      </c>
      <c r="D535" s="28">
        <v>45017</v>
      </c>
      <c r="E535" s="29">
        <v>15669.35</v>
      </c>
      <c r="F535" s="18" t="s">
        <v>14</v>
      </c>
      <c r="G535" s="18">
        <v>15669.35</v>
      </c>
      <c r="H535" s="18">
        <f t="shared" si="27"/>
        <v>0</v>
      </c>
      <c r="I535" s="18" t="s">
        <v>19</v>
      </c>
    </row>
    <row r="536" spans="1:9" s="45" customFormat="1" ht="60" customHeight="1" x14ac:dyDescent="0.25">
      <c r="A536" s="15" t="s">
        <v>306</v>
      </c>
      <c r="B536" s="38" t="s">
        <v>961</v>
      </c>
      <c r="C536" s="15" t="s">
        <v>962</v>
      </c>
      <c r="D536" s="28">
        <v>45019</v>
      </c>
      <c r="E536" s="29">
        <v>75579.11</v>
      </c>
      <c r="F536" s="18" t="s">
        <v>14</v>
      </c>
      <c r="G536" s="18">
        <v>75579.11</v>
      </c>
      <c r="H536" s="18">
        <f t="shared" si="27"/>
        <v>0</v>
      </c>
      <c r="I536" s="18" t="s">
        <v>19</v>
      </c>
    </row>
    <row r="537" spans="1:9" s="45" customFormat="1" ht="30" customHeight="1" x14ac:dyDescent="0.25">
      <c r="A537" s="15" t="s">
        <v>306</v>
      </c>
      <c r="B537" s="16" t="s">
        <v>172</v>
      </c>
      <c r="C537" s="15" t="s">
        <v>962</v>
      </c>
      <c r="D537" s="28">
        <v>45019</v>
      </c>
      <c r="E537" s="29">
        <v>5857.5</v>
      </c>
      <c r="F537" s="18" t="s">
        <v>14</v>
      </c>
      <c r="G537" s="29">
        <v>5857.5</v>
      </c>
      <c r="H537" s="18">
        <f t="shared" si="27"/>
        <v>0</v>
      </c>
      <c r="I537" s="18" t="s">
        <v>19</v>
      </c>
    </row>
    <row r="538" spans="1:9" s="45" customFormat="1" ht="30" customHeight="1" x14ac:dyDescent="0.25">
      <c r="A538" s="15" t="s">
        <v>306</v>
      </c>
      <c r="B538" s="16" t="s">
        <v>173</v>
      </c>
      <c r="C538" s="15" t="s">
        <v>962</v>
      </c>
      <c r="D538" s="28">
        <v>45019</v>
      </c>
      <c r="E538" s="29">
        <v>5849.25</v>
      </c>
      <c r="F538" s="18" t="s">
        <v>14</v>
      </c>
      <c r="G538" s="29">
        <v>5849.25</v>
      </c>
      <c r="H538" s="18">
        <f t="shared" si="27"/>
        <v>0</v>
      </c>
      <c r="I538" s="18" t="s">
        <v>19</v>
      </c>
    </row>
    <row r="539" spans="1:9" s="45" customFormat="1" ht="45" customHeight="1" x14ac:dyDescent="0.25">
      <c r="A539" s="15" t="s">
        <v>306</v>
      </c>
      <c r="B539" s="16" t="s">
        <v>174</v>
      </c>
      <c r="C539" s="15" t="s">
        <v>962</v>
      </c>
      <c r="D539" s="28">
        <v>45019</v>
      </c>
      <c r="E539" s="29">
        <v>990</v>
      </c>
      <c r="F539" s="18" t="s">
        <v>14</v>
      </c>
      <c r="G539" s="29">
        <v>990</v>
      </c>
      <c r="H539" s="18">
        <f t="shared" si="27"/>
        <v>0</v>
      </c>
      <c r="I539" s="18" t="s">
        <v>19</v>
      </c>
    </row>
    <row r="540" spans="1:9" s="45" customFormat="1" ht="60" customHeight="1" x14ac:dyDescent="0.25">
      <c r="A540" s="15" t="s">
        <v>306</v>
      </c>
      <c r="B540" s="38" t="s">
        <v>963</v>
      </c>
      <c r="C540" s="15" t="s">
        <v>962</v>
      </c>
      <c r="D540" s="28">
        <v>45019</v>
      </c>
      <c r="E540" s="29">
        <v>50</v>
      </c>
      <c r="F540" s="18" t="s">
        <v>14</v>
      </c>
      <c r="G540" s="18">
        <v>50</v>
      </c>
      <c r="H540" s="18">
        <f t="shared" si="27"/>
        <v>0</v>
      </c>
      <c r="I540" s="18" t="s">
        <v>19</v>
      </c>
    </row>
    <row r="541" spans="1:9" s="45" customFormat="1" ht="75" customHeight="1" x14ac:dyDescent="0.25">
      <c r="A541" s="43" t="s">
        <v>680</v>
      </c>
      <c r="B541" s="38" t="s">
        <v>964</v>
      </c>
      <c r="C541" s="15" t="s">
        <v>965</v>
      </c>
      <c r="D541" s="17">
        <v>45017</v>
      </c>
      <c r="E541" s="29">
        <v>4584</v>
      </c>
      <c r="F541" s="18" t="s">
        <v>14</v>
      </c>
      <c r="G541" s="29">
        <v>4584</v>
      </c>
      <c r="H541" s="18">
        <f t="shared" si="27"/>
        <v>0</v>
      </c>
      <c r="I541" s="18" t="s">
        <v>19</v>
      </c>
    </row>
    <row r="542" spans="1:9" s="45" customFormat="1" ht="75" customHeight="1" x14ac:dyDescent="0.25">
      <c r="A542" s="43" t="s">
        <v>680</v>
      </c>
      <c r="B542" s="38" t="s">
        <v>964</v>
      </c>
      <c r="C542" s="15" t="s">
        <v>966</v>
      </c>
      <c r="D542" s="17">
        <v>45017</v>
      </c>
      <c r="E542" s="29">
        <v>1528</v>
      </c>
      <c r="F542" s="18" t="s">
        <v>14</v>
      </c>
      <c r="G542" s="29">
        <v>1528</v>
      </c>
      <c r="H542" s="18">
        <f t="shared" si="27"/>
        <v>0</v>
      </c>
      <c r="I542" s="18" t="s">
        <v>19</v>
      </c>
    </row>
    <row r="543" spans="1:9" s="45" customFormat="1" ht="75" customHeight="1" x14ac:dyDescent="0.25">
      <c r="A543" s="43" t="s">
        <v>680</v>
      </c>
      <c r="B543" s="38" t="s">
        <v>964</v>
      </c>
      <c r="C543" s="15" t="s">
        <v>967</v>
      </c>
      <c r="D543" s="17">
        <v>45017</v>
      </c>
      <c r="E543" s="29">
        <v>4584</v>
      </c>
      <c r="F543" s="18" t="s">
        <v>14</v>
      </c>
      <c r="G543" s="29">
        <v>4584</v>
      </c>
      <c r="H543" s="18">
        <f t="shared" si="27"/>
        <v>0</v>
      </c>
      <c r="I543" s="18" t="s">
        <v>19</v>
      </c>
    </row>
    <row r="544" spans="1:9" s="45" customFormat="1" ht="60" customHeight="1" x14ac:dyDescent="0.25">
      <c r="A544" s="43" t="s">
        <v>84</v>
      </c>
      <c r="B544" s="38" t="s">
        <v>968</v>
      </c>
      <c r="C544" s="15" t="s">
        <v>969</v>
      </c>
      <c r="D544" s="17">
        <v>45020</v>
      </c>
      <c r="E544" s="29">
        <v>2730</v>
      </c>
      <c r="F544" s="18" t="s">
        <v>14</v>
      </c>
      <c r="G544" s="29">
        <v>2730</v>
      </c>
      <c r="H544" s="18">
        <f t="shared" si="27"/>
        <v>0</v>
      </c>
      <c r="I544" s="18" t="s">
        <v>19</v>
      </c>
    </row>
    <row r="545" spans="1:9" s="45" customFormat="1" ht="60" customHeight="1" x14ac:dyDescent="0.25">
      <c r="A545" s="15" t="s">
        <v>205</v>
      </c>
      <c r="B545" s="38" t="s">
        <v>970</v>
      </c>
      <c r="C545" s="15" t="s">
        <v>971</v>
      </c>
      <c r="D545" s="28">
        <v>45020</v>
      </c>
      <c r="E545" s="29">
        <v>48854.12</v>
      </c>
      <c r="F545" s="18" t="s">
        <v>14</v>
      </c>
      <c r="G545" s="18">
        <v>48854.12</v>
      </c>
      <c r="H545" s="18">
        <f t="shared" si="27"/>
        <v>0</v>
      </c>
      <c r="I545" s="18" t="s">
        <v>19</v>
      </c>
    </row>
    <row r="546" spans="1:9" s="45" customFormat="1" ht="75" customHeight="1" x14ac:dyDescent="0.25">
      <c r="A546" s="15" t="s">
        <v>205</v>
      </c>
      <c r="B546" s="38" t="s">
        <v>972</v>
      </c>
      <c r="C546" s="15" t="s">
        <v>973</v>
      </c>
      <c r="D546" s="28">
        <v>45020</v>
      </c>
      <c r="E546" s="29">
        <v>8972.1200000000008</v>
      </c>
      <c r="F546" s="18" t="s">
        <v>14</v>
      </c>
      <c r="G546" s="18">
        <v>8972.1200000000008</v>
      </c>
      <c r="H546" s="18">
        <f t="shared" si="27"/>
        <v>0</v>
      </c>
      <c r="I546" s="18" t="s">
        <v>19</v>
      </c>
    </row>
    <row r="547" spans="1:9" s="45" customFormat="1" ht="60" customHeight="1" x14ac:dyDescent="0.25">
      <c r="A547" s="15" t="s">
        <v>205</v>
      </c>
      <c r="B547" s="38" t="s">
        <v>974</v>
      </c>
      <c r="C547" s="15" t="s">
        <v>975</v>
      </c>
      <c r="D547" s="28">
        <v>45020</v>
      </c>
      <c r="E547" s="29">
        <v>9362.35</v>
      </c>
      <c r="F547" s="18" t="s">
        <v>14</v>
      </c>
      <c r="G547" s="18">
        <v>9362.35</v>
      </c>
      <c r="H547" s="18">
        <f t="shared" si="27"/>
        <v>0</v>
      </c>
      <c r="I547" s="18" t="s">
        <v>19</v>
      </c>
    </row>
    <row r="548" spans="1:9" s="45" customFormat="1" ht="60" customHeight="1" x14ac:dyDescent="0.25">
      <c r="A548" s="15" t="s">
        <v>247</v>
      </c>
      <c r="B548" s="16" t="s">
        <v>976</v>
      </c>
      <c r="C548" s="15" t="s">
        <v>977</v>
      </c>
      <c r="D548" s="28">
        <v>45021</v>
      </c>
      <c r="E548" s="29">
        <v>2597.92</v>
      </c>
      <c r="F548" s="18" t="s">
        <v>14</v>
      </c>
      <c r="G548" s="18">
        <v>2597.92</v>
      </c>
      <c r="H548" s="18">
        <f t="shared" si="27"/>
        <v>0</v>
      </c>
      <c r="I548" s="18" t="s">
        <v>19</v>
      </c>
    </row>
    <row r="549" spans="1:9" s="45" customFormat="1" ht="60" customHeight="1" x14ac:dyDescent="0.25">
      <c r="A549" s="15" t="s">
        <v>306</v>
      </c>
      <c r="B549" s="38" t="s">
        <v>978</v>
      </c>
      <c r="C549" s="15" t="s">
        <v>979</v>
      </c>
      <c r="D549" s="28">
        <v>45021</v>
      </c>
      <c r="E549" s="29">
        <v>592591.02</v>
      </c>
      <c r="F549" s="18" t="s">
        <v>14</v>
      </c>
      <c r="G549" s="18">
        <v>592591.02</v>
      </c>
      <c r="H549" s="18">
        <f t="shared" si="27"/>
        <v>0</v>
      </c>
      <c r="I549" s="18" t="s">
        <v>19</v>
      </c>
    </row>
    <row r="550" spans="1:9" s="45" customFormat="1" ht="30" customHeight="1" x14ac:dyDescent="0.25">
      <c r="A550" s="15" t="s">
        <v>306</v>
      </c>
      <c r="B550" s="16" t="s">
        <v>172</v>
      </c>
      <c r="C550" s="15" t="s">
        <v>979</v>
      </c>
      <c r="D550" s="28">
        <v>45021</v>
      </c>
      <c r="E550" s="29">
        <v>49792.3</v>
      </c>
      <c r="F550" s="18" t="s">
        <v>14</v>
      </c>
      <c r="G550" s="18">
        <v>49792.3</v>
      </c>
      <c r="H550" s="18">
        <f t="shared" si="27"/>
        <v>0</v>
      </c>
      <c r="I550" s="18" t="s">
        <v>19</v>
      </c>
    </row>
    <row r="551" spans="1:9" s="45" customFormat="1" ht="30" customHeight="1" x14ac:dyDescent="0.25">
      <c r="A551" s="15" t="s">
        <v>306</v>
      </c>
      <c r="B551" s="16" t="s">
        <v>173</v>
      </c>
      <c r="C551" s="15" t="s">
        <v>979</v>
      </c>
      <c r="D551" s="28">
        <v>45021</v>
      </c>
      <c r="E551" s="29">
        <v>49722.19</v>
      </c>
      <c r="F551" s="18" t="s">
        <v>14</v>
      </c>
      <c r="G551" s="18">
        <v>49722.19</v>
      </c>
      <c r="H551" s="18">
        <f t="shared" si="27"/>
        <v>0</v>
      </c>
      <c r="I551" s="18" t="s">
        <v>19</v>
      </c>
    </row>
    <row r="552" spans="1:9" s="45" customFormat="1" ht="45" customHeight="1" x14ac:dyDescent="0.25">
      <c r="A552" s="15" t="s">
        <v>306</v>
      </c>
      <c r="B552" s="16" t="s">
        <v>174</v>
      </c>
      <c r="C552" s="15" t="s">
        <v>979</v>
      </c>
      <c r="D552" s="28">
        <v>45021</v>
      </c>
      <c r="E552" s="29">
        <v>8286.4</v>
      </c>
      <c r="F552" s="18" t="s">
        <v>14</v>
      </c>
      <c r="G552" s="18">
        <v>8286.4</v>
      </c>
      <c r="H552" s="18">
        <f t="shared" si="27"/>
        <v>0</v>
      </c>
      <c r="I552" s="18" t="s">
        <v>19</v>
      </c>
    </row>
    <row r="553" spans="1:9" s="45" customFormat="1" ht="60" customHeight="1" x14ac:dyDescent="0.25">
      <c r="A553" s="15" t="s">
        <v>306</v>
      </c>
      <c r="B553" s="38" t="s">
        <v>980</v>
      </c>
      <c r="C553" s="15" t="s">
        <v>979</v>
      </c>
      <c r="D553" s="28">
        <v>45021</v>
      </c>
      <c r="E553" s="29">
        <v>425</v>
      </c>
      <c r="F553" s="18" t="s">
        <v>14</v>
      </c>
      <c r="G553" s="18">
        <v>425</v>
      </c>
      <c r="H553" s="18">
        <f t="shared" si="27"/>
        <v>0</v>
      </c>
      <c r="I553" s="18" t="s">
        <v>19</v>
      </c>
    </row>
    <row r="554" spans="1:9" s="45" customFormat="1" ht="60" customHeight="1" x14ac:dyDescent="0.25">
      <c r="A554" s="15" t="s">
        <v>169</v>
      </c>
      <c r="B554" s="16" t="s">
        <v>981</v>
      </c>
      <c r="C554" s="15" t="s">
        <v>982</v>
      </c>
      <c r="D554" s="40">
        <v>45026</v>
      </c>
      <c r="E554" s="29">
        <v>23065.98</v>
      </c>
      <c r="F554" s="18" t="s">
        <v>14</v>
      </c>
      <c r="G554" s="29">
        <v>23065.98</v>
      </c>
      <c r="H554" s="18">
        <f t="shared" si="27"/>
        <v>0</v>
      </c>
      <c r="I554" s="18" t="s">
        <v>19</v>
      </c>
    </row>
    <row r="555" spans="1:9" s="45" customFormat="1" ht="30" customHeight="1" x14ac:dyDescent="0.25">
      <c r="A555" s="15" t="s">
        <v>169</v>
      </c>
      <c r="B555" s="16" t="s">
        <v>172</v>
      </c>
      <c r="C555" s="15" t="s">
        <v>982</v>
      </c>
      <c r="D555" s="40">
        <v>45026</v>
      </c>
      <c r="E555" s="29">
        <v>2130</v>
      </c>
      <c r="F555" s="18" t="s">
        <v>14</v>
      </c>
      <c r="G555" s="29">
        <v>2130</v>
      </c>
      <c r="H555" s="18">
        <f t="shared" si="27"/>
        <v>0</v>
      </c>
      <c r="I555" s="18" t="s">
        <v>19</v>
      </c>
    </row>
    <row r="556" spans="1:9" s="45" customFormat="1" ht="30" customHeight="1" x14ac:dyDescent="0.25">
      <c r="A556" s="15" t="s">
        <v>169</v>
      </c>
      <c r="B556" s="16" t="s">
        <v>173</v>
      </c>
      <c r="C556" s="15" t="s">
        <v>982</v>
      </c>
      <c r="D556" s="40">
        <v>45026</v>
      </c>
      <c r="E556" s="29">
        <v>2127</v>
      </c>
      <c r="F556" s="18" t="s">
        <v>14</v>
      </c>
      <c r="G556" s="29">
        <v>2127</v>
      </c>
      <c r="H556" s="18">
        <f t="shared" si="27"/>
        <v>0</v>
      </c>
      <c r="I556" s="18" t="s">
        <v>19</v>
      </c>
    </row>
    <row r="557" spans="1:9" s="45" customFormat="1" ht="45" customHeight="1" x14ac:dyDescent="0.25">
      <c r="A557" s="15" t="s">
        <v>169</v>
      </c>
      <c r="B557" s="16" t="s">
        <v>174</v>
      </c>
      <c r="C557" s="15" t="s">
        <v>982</v>
      </c>
      <c r="D557" s="40">
        <v>45026</v>
      </c>
      <c r="E557" s="29">
        <v>360</v>
      </c>
      <c r="F557" s="18" t="s">
        <v>14</v>
      </c>
      <c r="G557" s="29">
        <v>360</v>
      </c>
      <c r="H557" s="18">
        <f t="shared" si="27"/>
        <v>0</v>
      </c>
      <c r="I557" s="18" t="s">
        <v>19</v>
      </c>
    </row>
    <row r="558" spans="1:9" s="45" customFormat="1" ht="60" customHeight="1" x14ac:dyDescent="0.25">
      <c r="A558" s="15" t="s">
        <v>306</v>
      </c>
      <c r="B558" s="38" t="s">
        <v>983</v>
      </c>
      <c r="C558" s="15" t="s">
        <v>984</v>
      </c>
      <c r="D558" s="28">
        <v>45026</v>
      </c>
      <c r="E558" s="29">
        <v>91092.3</v>
      </c>
      <c r="F558" s="29" t="s">
        <v>14</v>
      </c>
      <c r="G558" s="29">
        <v>91092.3</v>
      </c>
      <c r="H558" s="29">
        <f t="shared" si="27"/>
        <v>0</v>
      </c>
      <c r="I558" s="18" t="s">
        <v>19</v>
      </c>
    </row>
    <row r="559" spans="1:9" s="45" customFormat="1" ht="30" customHeight="1" x14ac:dyDescent="0.25">
      <c r="A559" s="15" t="s">
        <v>306</v>
      </c>
      <c r="B559" s="16" t="s">
        <v>172</v>
      </c>
      <c r="C559" s="15" t="s">
        <v>984</v>
      </c>
      <c r="D559" s="28">
        <v>45026</v>
      </c>
      <c r="E559" s="29">
        <v>6887</v>
      </c>
      <c r="F559" s="29" t="s">
        <v>14</v>
      </c>
      <c r="G559" s="29">
        <v>6887</v>
      </c>
      <c r="H559" s="29">
        <f t="shared" si="27"/>
        <v>0</v>
      </c>
      <c r="I559" s="18" t="s">
        <v>19</v>
      </c>
    </row>
    <row r="560" spans="1:9" s="45" customFormat="1" ht="30" customHeight="1" x14ac:dyDescent="0.25">
      <c r="A560" s="15" t="s">
        <v>306</v>
      </c>
      <c r="B560" s="16" t="s">
        <v>173</v>
      </c>
      <c r="C560" s="15" t="s">
        <v>984</v>
      </c>
      <c r="D560" s="28">
        <v>45026</v>
      </c>
      <c r="E560" s="29">
        <v>6877.3</v>
      </c>
      <c r="F560" s="29" t="s">
        <v>14</v>
      </c>
      <c r="G560" s="29">
        <v>6877.3</v>
      </c>
      <c r="H560" s="29">
        <f t="shared" si="27"/>
        <v>0</v>
      </c>
      <c r="I560" s="18" t="s">
        <v>19</v>
      </c>
    </row>
    <row r="561" spans="1:9" s="45" customFormat="1" ht="45" customHeight="1" x14ac:dyDescent="0.25">
      <c r="A561" s="15" t="s">
        <v>306</v>
      </c>
      <c r="B561" s="16" t="s">
        <v>174</v>
      </c>
      <c r="C561" s="15" t="s">
        <v>984</v>
      </c>
      <c r="D561" s="28">
        <v>45026</v>
      </c>
      <c r="E561" s="29">
        <v>1164</v>
      </c>
      <c r="F561" s="29" t="s">
        <v>14</v>
      </c>
      <c r="G561" s="29">
        <v>1164</v>
      </c>
      <c r="H561" s="29">
        <f t="shared" si="27"/>
        <v>0</v>
      </c>
      <c r="I561" s="18" t="s">
        <v>19</v>
      </c>
    </row>
    <row r="562" spans="1:9" s="45" customFormat="1" ht="60" customHeight="1" x14ac:dyDescent="0.25">
      <c r="A562" s="15" t="s">
        <v>306</v>
      </c>
      <c r="B562" s="38" t="s">
        <v>985</v>
      </c>
      <c r="C562" s="15" t="s">
        <v>984</v>
      </c>
      <c r="D562" s="28">
        <v>45026</v>
      </c>
      <c r="E562" s="29">
        <v>175</v>
      </c>
      <c r="F562" s="29" t="s">
        <v>14</v>
      </c>
      <c r="G562" s="29">
        <v>175</v>
      </c>
      <c r="H562" s="29">
        <f t="shared" si="27"/>
        <v>0</v>
      </c>
      <c r="I562" s="18" t="s">
        <v>19</v>
      </c>
    </row>
    <row r="563" spans="1:9" s="45" customFormat="1" ht="45" x14ac:dyDescent="0.25">
      <c r="A563" s="15" t="s">
        <v>986</v>
      </c>
      <c r="B563" s="38" t="s">
        <v>987</v>
      </c>
      <c r="C563" s="15">
        <v>10747</v>
      </c>
      <c r="D563" s="28">
        <v>45026</v>
      </c>
      <c r="E563" s="29">
        <v>1500</v>
      </c>
      <c r="F563" s="29" t="s">
        <v>14</v>
      </c>
      <c r="G563" s="29">
        <v>1500</v>
      </c>
      <c r="H563" s="29">
        <f t="shared" si="27"/>
        <v>0</v>
      </c>
      <c r="I563" s="18" t="s">
        <v>19</v>
      </c>
    </row>
    <row r="564" spans="1:9" s="45" customFormat="1" ht="45" x14ac:dyDescent="0.25">
      <c r="A564" s="15" t="s">
        <v>988</v>
      </c>
      <c r="B564" s="38" t="s">
        <v>989</v>
      </c>
      <c r="C564" s="15">
        <v>10758</v>
      </c>
      <c r="D564" s="28">
        <v>45027</v>
      </c>
      <c r="E564" s="29">
        <v>4800</v>
      </c>
      <c r="F564" s="29" t="s">
        <v>14</v>
      </c>
      <c r="G564" s="29">
        <v>4800</v>
      </c>
      <c r="H564" s="29">
        <f t="shared" si="27"/>
        <v>0</v>
      </c>
      <c r="I564" s="18" t="s">
        <v>19</v>
      </c>
    </row>
    <row r="565" spans="1:9" s="45" customFormat="1" ht="75" customHeight="1" x14ac:dyDescent="0.25">
      <c r="A565" s="15" t="s">
        <v>306</v>
      </c>
      <c r="B565" s="38" t="s">
        <v>990</v>
      </c>
      <c r="C565" s="15" t="s">
        <v>991</v>
      </c>
      <c r="D565" s="28">
        <v>45027</v>
      </c>
      <c r="E565" s="29">
        <v>146057.28</v>
      </c>
      <c r="F565" s="29" t="s">
        <v>14</v>
      </c>
      <c r="G565" s="29">
        <v>146057.28</v>
      </c>
      <c r="H565" s="29">
        <f t="shared" si="27"/>
        <v>0</v>
      </c>
      <c r="I565" s="18" t="s">
        <v>19</v>
      </c>
    </row>
    <row r="566" spans="1:9" s="45" customFormat="1" ht="60" customHeight="1" x14ac:dyDescent="0.25">
      <c r="A566" s="15" t="s">
        <v>902</v>
      </c>
      <c r="B566" s="16" t="s">
        <v>992</v>
      </c>
      <c r="C566" s="15" t="s">
        <v>993</v>
      </c>
      <c r="D566" s="28">
        <v>45027</v>
      </c>
      <c r="E566" s="29">
        <v>50521.58</v>
      </c>
      <c r="F566" s="29" t="s">
        <v>14</v>
      </c>
      <c r="G566" s="29">
        <v>50521.58</v>
      </c>
      <c r="H566" s="29">
        <f t="shared" si="27"/>
        <v>0</v>
      </c>
      <c r="I566" s="18" t="s">
        <v>19</v>
      </c>
    </row>
    <row r="567" spans="1:9" s="45" customFormat="1" ht="60" x14ac:dyDescent="0.25">
      <c r="A567" s="15" t="s">
        <v>994</v>
      </c>
      <c r="B567" s="38" t="s">
        <v>995</v>
      </c>
      <c r="C567" s="15">
        <v>10765</v>
      </c>
      <c r="D567" s="28">
        <v>45028</v>
      </c>
      <c r="E567" s="29">
        <v>3000</v>
      </c>
      <c r="F567" s="29" t="s">
        <v>14</v>
      </c>
      <c r="G567" s="29">
        <v>3000</v>
      </c>
      <c r="H567" s="29">
        <f t="shared" si="27"/>
        <v>0</v>
      </c>
      <c r="I567" s="18" t="s">
        <v>19</v>
      </c>
    </row>
    <row r="568" spans="1:9" s="45" customFormat="1" ht="45" x14ac:dyDescent="0.25">
      <c r="A568" s="15" t="s">
        <v>996</v>
      </c>
      <c r="B568" s="38" t="s">
        <v>997</v>
      </c>
      <c r="C568" s="15">
        <v>10795</v>
      </c>
      <c r="D568" s="28">
        <v>45029</v>
      </c>
      <c r="E568" s="29">
        <v>3000</v>
      </c>
      <c r="F568" s="29" t="s">
        <v>14</v>
      </c>
      <c r="G568" s="29">
        <v>3000</v>
      </c>
      <c r="H568" s="29">
        <f t="shared" si="27"/>
        <v>0</v>
      </c>
      <c r="I568" s="18" t="s">
        <v>19</v>
      </c>
    </row>
    <row r="569" spans="1:9" s="45" customFormat="1" ht="60" customHeight="1" x14ac:dyDescent="0.25">
      <c r="A569" s="15" t="s">
        <v>84</v>
      </c>
      <c r="B569" s="38" t="s">
        <v>952</v>
      </c>
      <c r="C569" s="15" t="s">
        <v>998</v>
      </c>
      <c r="D569" s="17">
        <v>45029</v>
      </c>
      <c r="E569" s="29">
        <v>4160</v>
      </c>
      <c r="F569" s="18" t="s">
        <v>14</v>
      </c>
      <c r="G569" s="29">
        <v>4160</v>
      </c>
      <c r="H569" s="18">
        <f t="shared" si="27"/>
        <v>0</v>
      </c>
      <c r="I569" s="18" t="s">
        <v>19</v>
      </c>
    </row>
    <row r="570" spans="1:9" s="45" customFormat="1" ht="60" customHeight="1" x14ac:dyDescent="0.25">
      <c r="A570" s="15" t="s">
        <v>827</v>
      </c>
      <c r="B570" s="38" t="s">
        <v>999</v>
      </c>
      <c r="C570" s="15" t="s">
        <v>1000</v>
      </c>
      <c r="D570" s="28">
        <v>45029</v>
      </c>
      <c r="E570" s="29">
        <v>89504</v>
      </c>
      <c r="F570" s="29" t="s">
        <v>14</v>
      </c>
      <c r="G570" s="29">
        <v>89504</v>
      </c>
      <c r="H570" s="29">
        <f t="shared" si="27"/>
        <v>0</v>
      </c>
      <c r="I570" s="18" t="s">
        <v>19</v>
      </c>
    </row>
    <row r="571" spans="1:9" s="45" customFormat="1" ht="75" x14ac:dyDescent="0.25">
      <c r="A571" s="15" t="s">
        <v>1001</v>
      </c>
      <c r="B571" s="38" t="s">
        <v>1002</v>
      </c>
      <c r="C571" s="15">
        <v>10807</v>
      </c>
      <c r="D571" s="28">
        <v>45030</v>
      </c>
      <c r="E571" s="29">
        <v>3000</v>
      </c>
      <c r="F571" s="29" t="s">
        <v>14</v>
      </c>
      <c r="G571" s="29">
        <v>3000</v>
      </c>
      <c r="H571" s="29">
        <f t="shared" si="27"/>
        <v>0</v>
      </c>
      <c r="I571" s="18" t="s">
        <v>19</v>
      </c>
    </row>
    <row r="572" spans="1:9" s="45" customFormat="1" ht="45" x14ac:dyDescent="0.25">
      <c r="A572" s="15" t="s">
        <v>1003</v>
      </c>
      <c r="B572" s="38" t="s">
        <v>1004</v>
      </c>
      <c r="C572" s="15">
        <v>10818</v>
      </c>
      <c r="D572" s="28">
        <v>45031</v>
      </c>
      <c r="E572" s="29">
        <v>6000</v>
      </c>
      <c r="F572" s="29" t="s">
        <v>14</v>
      </c>
      <c r="G572" s="29">
        <v>6000</v>
      </c>
      <c r="H572" s="29">
        <f t="shared" si="27"/>
        <v>0</v>
      </c>
      <c r="I572" s="18" t="s">
        <v>19</v>
      </c>
    </row>
    <row r="573" spans="1:9" s="45" customFormat="1" ht="45" customHeight="1" x14ac:dyDescent="0.25">
      <c r="A573" s="15" t="s">
        <v>1005</v>
      </c>
      <c r="B573" s="16" t="s">
        <v>1006</v>
      </c>
      <c r="C573" s="15" t="s">
        <v>1007</v>
      </c>
      <c r="D573" s="40">
        <v>45033</v>
      </c>
      <c r="E573" s="29">
        <v>15707.71</v>
      </c>
      <c r="F573" s="18" t="s">
        <v>14</v>
      </c>
      <c r="G573" s="18">
        <v>15707.71</v>
      </c>
      <c r="H573" s="18">
        <f t="shared" si="27"/>
        <v>0</v>
      </c>
      <c r="I573" s="18" t="s">
        <v>19</v>
      </c>
    </row>
    <row r="574" spans="1:9" s="45" customFormat="1" ht="30" customHeight="1" x14ac:dyDescent="0.25">
      <c r="A574" s="15" t="s">
        <v>1005</v>
      </c>
      <c r="B574" s="16" t="s">
        <v>172</v>
      </c>
      <c r="C574" s="15" t="s">
        <v>1007</v>
      </c>
      <c r="D574" s="40">
        <v>45033</v>
      </c>
      <c r="E574" s="29">
        <v>1384.5</v>
      </c>
      <c r="F574" s="18" t="s">
        <v>14</v>
      </c>
      <c r="G574" s="29">
        <v>1384.5</v>
      </c>
      <c r="H574" s="18">
        <f t="shared" si="27"/>
        <v>0</v>
      </c>
      <c r="I574" s="18" t="s">
        <v>19</v>
      </c>
    </row>
    <row r="575" spans="1:9" s="45" customFormat="1" ht="30" customHeight="1" x14ac:dyDescent="0.25">
      <c r="A575" s="15" t="s">
        <v>1005</v>
      </c>
      <c r="B575" s="16" t="s">
        <v>173</v>
      </c>
      <c r="C575" s="15" t="s">
        <v>1007</v>
      </c>
      <c r="D575" s="40">
        <v>45033</v>
      </c>
      <c r="E575" s="29">
        <v>1382.55</v>
      </c>
      <c r="F575" s="18" t="s">
        <v>14</v>
      </c>
      <c r="G575" s="29">
        <v>1382.55</v>
      </c>
      <c r="H575" s="18">
        <f t="shared" si="27"/>
        <v>0</v>
      </c>
      <c r="I575" s="18" t="s">
        <v>19</v>
      </c>
    </row>
    <row r="576" spans="1:9" s="45" customFormat="1" ht="45" customHeight="1" x14ac:dyDescent="0.25">
      <c r="A576" s="15" t="s">
        <v>1005</v>
      </c>
      <c r="B576" s="16" t="s">
        <v>174</v>
      </c>
      <c r="C576" s="15" t="s">
        <v>1007</v>
      </c>
      <c r="D576" s="40">
        <v>45033</v>
      </c>
      <c r="E576" s="29">
        <v>234</v>
      </c>
      <c r="F576" s="18" t="s">
        <v>14</v>
      </c>
      <c r="G576" s="29">
        <v>234</v>
      </c>
      <c r="H576" s="18">
        <f t="shared" si="27"/>
        <v>0</v>
      </c>
      <c r="I576" s="18" t="s">
        <v>19</v>
      </c>
    </row>
    <row r="577" spans="1:9" s="55" customFormat="1" ht="75" customHeight="1" x14ac:dyDescent="0.25">
      <c r="A577" s="15" t="s">
        <v>1008</v>
      </c>
      <c r="B577" s="38" t="s">
        <v>1009</v>
      </c>
      <c r="C577" s="15" t="s">
        <v>1010</v>
      </c>
      <c r="D577" s="28">
        <v>45033</v>
      </c>
      <c r="E577" s="29">
        <f>3255.64+1100.22</f>
        <v>4355.8599999999997</v>
      </c>
      <c r="F577" s="29" t="s">
        <v>14</v>
      </c>
      <c r="G577" s="29">
        <v>4355.8599999999997</v>
      </c>
      <c r="H577" s="29">
        <f t="shared" si="27"/>
        <v>0</v>
      </c>
      <c r="I577" s="18" t="s">
        <v>19</v>
      </c>
    </row>
    <row r="578" spans="1:9" s="45" customFormat="1" ht="60" customHeight="1" x14ac:dyDescent="0.25">
      <c r="A578" s="15" t="s">
        <v>360</v>
      </c>
      <c r="B578" s="38" t="s">
        <v>1011</v>
      </c>
      <c r="C578" s="15" t="s">
        <v>1012</v>
      </c>
      <c r="D578" s="28">
        <v>45033</v>
      </c>
      <c r="E578" s="29">
        <v>3481</v>
      </c>
      <c r="F578" s="29" t="s">
        <v>14</v>
      </c>
      <c r="G578" s="29">
        <v>3481</v>
      </c>
      <c r="H578" s="29">
        <f t="shared" si="27"/>
        <v>0</v>
      </c>
      <c r="I578" s="18" t="s">
        <v>19</v>
      </c>
    </row>
    <row r="579" spans="1:9" s="45" customFormat="1" ht="45" customHeight="1" x14ac:dyDescent="0.25">
      <c r="A579" s="15" t="s">
        <v>827</v>
      </c>
      <c r="B579" s="38" t="s">
        <v>1013</v>
      </c>
      <c r="C579" s="15" t="s">
        <v>477</v>
      </c>
      <c r="D579" s="28">
        <v>45033</v>
      </c>
      <c r="E579" s="29">
        <v>43000.800000000003</v>
      </c>
      <c r="F579" s="29" t="s">
        <v>14</v>
      </c>
      <c r="G579" s="29">
        <v>43000.800000000003</v>
      </c>
      <c r="H579" s="29">
        <f t="shared" si="27"/>
        <v>0</v>
      </c>
      <c r="I579" s="18" t="s">
        <v>19</v>
      </c>
    </row>
    <row r="580" spans="1:9" s="45" customFormat="1" ht="45" x14ac:dyDescent="0.25">
      <c r="A580" s="15" t="s">
        <v>1014</v>
      </c>
      <c r="B580" s="38" t="s">
        <v>1015</v>
      </c>
      <c r="C580" s="15">
        <v>10854</v>
      </c>
      <c r="D580" s="28">
        <v>45034</v>
      </c>
      <c r="E580" s="29">
        <v>4800</v>
      </c>
      <c r="F580" s="29" t="s">
        <v>14</v>
      </c>
      <c r="G580" s="29">
        <v>4800</v>
      </c>
      <c r="H580" s="29">
        <f t="shared" si="27"/>
        <v>0</v>
      </c>
      <c r="I580" s="18" t="s">
        <v>19</v>
      </c>
    </row>
    <row r="581" spans="1:9" s="45" customFormat="1" ht="45" x14ac:dyDescent="0.25">
      <c r="A581" s="15" t="s">
        <v>1016</v>
      </c>
      <c r="B581" s="38" t="s">
        <v>1017</v>
      </c>
      <c r="C581" s="15">
        <v>10863</v>
      </c>
      <c r="D581" s="28">
        <v>45034</v>
      </c>
      <c r="E581" s="29">
        <v>2000</v>
      </c>
      <c r="F581" s="29" t="s">
        <v>14</v>
      </c>
      <c r="G581" s="29">
        <v>2000</v>
      </c>
      <c r="H581" s="29">
        <f t="shared" si="27"/>
        <v>0</v>
      </c>
      <c r="I581" s="18" t="s">
        <v>19</v>
      </c>
    </row>
    <row r="582" spans="1:9" s="45" customFormat="1" ht="60" customHeight="1" x14ac:dyDescent="0.25">
      <c r="A582" s="15" t="s">
        <v>1018</v>
      </c>
      <c r="B582" s="38" t="s">
        <v>361</v>
      </c>
      <c r="C582" s="15" t="s">
        <v>1019</v>
      </c>
      <c r="D582" s="28">
        <v>45034</v>
      </c>
      <c r="E582" s="29">
        <v>25488</v>
      </c>
      <c r="F582" s="29" t="s">
        <v>14</v>
      </c>
      <c r="G582" s="29">
        <v>25488</v>
      </c>
      <c r="H582" s="29">
        <f t="shared" si="27"/>
        <v>0</v>
      </c>
      <c r="I582" s="18" t="s">
        <v>19</v>
      </c>
    </row>
    <row r="583" spans="1:9" s="45" customFormat="1" ht="60" customHeight="1" x14ac:dyDescent="0.25">
      <c r="A583" s="15" t="s">
        <v>84</v>
      </c>
      <c r="B583" s="38" t="s">
        <v>1020</v>
      </c>
      <c r="C583" s="15" t="s">
        <v>1021</v>
      </c>
      <c r="D583" s="17">
        <v>45034</v>
      </c>
      <c r="E583" s="29">
        <v>4030</v>
      </c>
      <c r="F583" s="18" t="s">
        <v>14</v>
      </c>
      <c r="G583" s="29">
        <v>4030</v>
      </c>
      <c r="H583" s="18">
        <f t="shared" si="27"/>
        <v>0</v>
      </c>
      <c r="I583" s="18" t="s">
        <v>19</v>
      </c>
    </row>
    <row r="584" spans="1:9" s="45" customFormat="1" ht="90" customHeight="1" x14ac:dyDescent="0.25">
      <c r="A584" s="15" t="s">
        <v>727</v>
      </c>
      <c r="B584" s="38" t="s">
        <v>1022</v>
      </c>
      <c r="C584" s="15" t="s">
        <v>1023</v>
      </c>
      <c r="D584" s="28">
        <v>45035</v>
      </c>
      <c r="E584" s="29">
        <v>8095</v>
      </c>
      <c r="F584" s="29" t="s">
        <v>14</v>
      </c>
      <c r="G584" s="29">
        <v>8095</v>
      </c>
      <c r="H584" s="29">
        <f t="shared" ref="H584:H622" si="28">+E584-G584</f>
        <v>0</v>
      </c>
      <c r="I584" s="18" t="s">
        <v>19</v>
      </c>
    </row>
    <row r="585" spans="1:9" s="45" customFormat="1" ht="105" customHeight="1" x14ac:dyDescent="0.25">
      <c r="A585" s="15" t="s">
        <v>222</v>
      </c>
      <c r="B585" s="38" t="s">
        <v>1024</v>
      </c>
      <c r="C585" s="15" t="s">
        <v>1025</v>
      </c>
      <c r="D585" s="28">
        <v>45035</v>
      </c>
      <c r="E585" s="29">
        <v>28320</v>
      </c>
      <c r="F585" s="29" t="s">
        <v>14</v>
      </c>
      <c r="G585" s="29">
        <v>28320</v>
      </c>
      <c r="H585" s="29">
        <f t="shared" si="28"/>
        <v>0</v>
      </c>
      <c r="I585" s="18" t="s">
        <v>19</v>
      </c>
    </row>
    <row r="586" spans="1:9" s="45" customFormat="1" ht="60" customHeight="1" x14ac:dyDescent="0.25">
      <c r="A586" s="15" t="s">
        <v>247</v>
      </c>
      <c r="B586" s="16" t="s">
        <v>1026</v>
      </c>
      <c r="C586" s="15" t="s">
        <v>1027</v>
      </c>
      <c r="D586" s="28">
        <v>45035</v>
      </c>
      <c r="E586" s="29">
        <v>17948.54</v>
      </c>
      <c r="F586" s="29" t="s">
        <v>14</v>
      </c>
      <c r="G586" s="18">
        <v>17948.54</v>
      </c>
      <c r="H586" s="18">
        <f t="shared" si="28"/>
        <v>0</v>
      </c>
      <c r="I586" s="18" t="s">
        <v>19</v>
      </c>
    </row>
    <row r="587" spans="1:9" s="45" customFormat="1" ht="60" customHeight="1" x14ac:dyDescent="0.25">
      <c r="A587" s="15" t="s">
        <v>1028</v>
      </c>
      <c r="B587" s="16" t="s">
        <v>970</v>
      </c>
      <c r="C587" s="15" t="s">
        <v>1019</v>
      </c>
      <c r="D587" s="28">
        <v>45036</v>
      </c>
      <c r="E587" s="29">
        <v>51707</v>
      </c>
      <c r="F587" s="29" t="s">
        <v>14</v>
      </c>
      <c r="G587" s="18">
        <v>51707</v>
      </c>
      <c r="H587" s="18">
        <f t="shared" si="28"/>
        <v>0</v>
      </c>
      <c r="I587" s="18" t="s">
        <v>19</v>
      </c>
    </row>
    <row r="588" spans="1:9" s="45" customFormat="1" ht="45" x14ac:dyDescent="0.25">
      <c r="A588" s="15" t="s">
        <v>1029</v>
      </c>
      <c r="B588" s="38" t="s">
        <v>1030</v>
      </c>
      <c r="C588" s="15">
        <v>10909</v>
      </c>
      <c r="D588" s="28">
        <v>45037</v>
      </c>
      <c r="E588" s="29">
        <v>2400</v>
      </c>
      <c r="F588" s="29" t="s">
        <v>14</v>
      </c>
      <c r="G588" s="29">
        <v>2400</v>
      </c>
      <c r="H588" s="29">
        <f t="shared" si="28"/>
        <v>0</v>
      </c>
      <c r="I588" s="18" t="s">
        <v>19</v>
      </c>
    </row>
    <row r="589" spans="1:9" s="45" customFormat="1" ht="60" customHeight="1" x14ac:dyDescent="0.25">
      <c r="A589" s="15" t="s">
        <v>375</v>
      </c>
      <c r="B589" s="16" t="s">
        <v>1031</v>
      </c>
      <c r="C589" s="15" t="s">
        <v>1032</v>
      </c>
      <c r="D589" s="28">
        <v>45037</v>
      </c>
      <c r="E589" s="29">
        <v>18000</v>
      </c>
      <c r="F589" s="29" t="s">
        <v>14</v>
      </c>
      <c r="G589" s="18">
        <v>18000</v>
      </c>
      <c r="H589" s="18">
        <f t="shared" si="28"/>
        <v>0</v>
      </c>
      <c r="I589" s="18" t="s">
        <v>19</v>
      </c>
    </row>
    <row r="590" spans="1:9" s="45" customFormat="1" ht="60" customHeight="1" x14ac:dyDescent="0.25">
      <c r="A590" s="15" t="s">
        <v>827</v>
      </c>
      <c r="B590" s="16" t="s">
        <v>1033</v>
      </c>
      <c r="C590" s="15" t="s">
        <v>479</v>
      </c>
      <c r="D590" s="28">
        <v>45037</v>
      </c>
      <c r="E590" s="29">
        <v>49288.6</v>
      </c>
      <c r="F590" s="29" t="s">
        <v>14</v>
      </c>
      <c r="G590" s="18">
        <v>49288.6</v>
      </c>
      <c r="H590" s="18">
        <f t="shared" si="28"/>
        <v>0</v>
      </c>
      <c r="I590" s="18" t="s">
        <v>19</v>
      </c>
    </row>
    <row r="591" spans="1:9" s="45" customFormat="1" ht="60" customHeight="1" x14ac:dyDescent="0.25">
      <c r="A591" s="15" t="s">
        <v>827</v>
      </c>
      <c r="B591" s="16" t="s">
        <v>1034</v>
      </c>
      <c r="C591" s="15" t="s">
        <v>1035</v>
      </c>
      <c r="D591" s="28">
        <v>45037</v>
      </c>
      <c r="E591" s="29">
        <v>17110</v>
      </c>
      <c r="F591" s="29" t="s">
        <v>14</v>
      </c>
      <c r="G591" s="18">
        <v>17110</v>
      </c>
      <c r="H591" s="18">
        <f t="shared" si="28"/>
        <v>0</v>
      </c>
      <c r="I591" s="18" t="s">
        <v>19</v>
      </c>
    </row>
    <row r="592" spans="1:9" s="45" customFormat="1" ht="90" customHeight="1" x14ac:dyDescent="0.25">
      <c r="A592" s="15" t="s">
        <v>249</v>
      </c>
      <c r="B592" s="16" t="s">
        <v>1036</v>
      </c>
      <c r="C592" s="15" t="s">
        <v>485</v>
      </c>
      <c r="D592" s="28">
        <v>45037</v>
      </c>
      <c r="E592" s="29">
        <v>90147.87</v>
      </c>
      <c r="F592" s="29" t="s">
        <v>14</v>
      </c>
      <c r="G592" s="18">
        <v>90147.87</v>
      </c>
      <c r="H592" s="18">
        <f t="shared" si="28"/>
        <v>0</v>
      </c>
      <c r="I592" s="18" t="s">
        <v>19</v>
      </c>
    </row>
    <row r="593" spans="1:36" s="45" customFormat="1" ht="60" customHeight="1" x14ac:dyDescent="0.25">
      <c r="A593" s="15" t="s">
        <v>1037</v>
      </c>
      <c r="B593" s="16" t="s">
        <v>361</v>
      </c>
      <c r="C593" s="15" t="s">
        <v>1038</v>
      </c>
      <c r="D593" s="28">
        <v>45037</v>
      </c>
      <c r="E593" s="29">
        <v>12685</v>
      </c>
      <c r="F593" s="29" t="s">
        <v>14</v>
      </c>
      <c r="G593" s="18">
        <v>12685</v>
      </c>
      <c r="H593" s="18">
        <f t="shared" si="28"/>
        <v>0</v>
      </c>
      <c r="I593" s="18" t="s">
        <v>19</v>
      </c>
    </row>
    <row r="594" spans="1:36" s="45" customFormat="1" ht="75" customHeight="1" x14ac:dyDescent="0.25">
      <c r="A594" s="15" t="s">
        <v>249</v>
      </c>
      <c r="B594" s="16" t="s">
        <v>1039</v>
      </c>
      <c r="C594" s="15" t="s">
        <v>844</v>
      </c>
      <c r="D594" s="28">
        <v>45037</v>
      </c>
      <c r="E594" s="29">
        <v>20921.400000000001</v>
      </c>
      <c r="F594" s="29" t="s">
        <v>14</v>
      </c>
      <c r="G594" s="18">
        <v>20921.400000000001</v>
      </c>
      <c r="H594" s="18">
        <f t="shared" si="28"/>
        <v>0</v>
      </c>
      <c r="I594" s="18" t="s">
        <v>19</v>
      </c>
    </row>
    <row r="595" spans="1:36" s="45" customFormat="1" ht="60" customHeight="1" x14ac:dyDescent="0.25">
      <c r="A595" s="15" t="s">
        <v>351</v>
      </c>
      <c r="B595" s="16" t="s">
        <v>1040</v>
      </c>
      <c r="C595" s="15" t="s">
        <v>1041</v>
      </c>
      <c r="D595" s="28">
        <v>45040</v>
      </c>
      <c r="E595" s="29">
        <v>25346.400000000001</v>
      </c>
      <c r="F595" s="29" t="s">
        <v>14</v>
      </c>
      <c r="G595" s="18">
        <v>25346.400000000001</v>
      </c>
      <c r="H595" s="18">
        <f t="shared" si="28"/>
        <v>0</v>
      </c>
      <c r="I595" s="18" t="s">
        <v>19</v>
      </c>
    </row>
    <row r="596" spans="1:36" s="45" customFormat="1" ht="90" customHeight="1" x14ac:dyDescent="0.25">
      <c r="A596" s="15" t="s">
        <v>1042</v>
      </c>
      <c r="B596" s="16" t="s">
        <v>1043</v>
      </c>
      <c r="C596" s="15" t="s">
        <v>1044</v>
      </c>
      <c r="D596" s="28">
        <v>45040</v>
      </c>
      <c r="E596" s="29">
        <v>15174.8</v>
      </c>
      <c r="F596" s="29" t="s">
        <v>14</v>
      </c>
      <c r="G596" s="18">
        <v>15174.8</v>
      </c>
      <c r="H596" s="18">
        <f t="shared" si="28"/>
        <v>0</v>
      </c>
      <c r="I596" s="18" t="s">
        <v>19</v>
      </c>
    </row>
    <row r="597" spans="1:36" s="45" customFormat="1" ht="75" customHeight="1" x14ac:dyDescent="0.25">
      <c r="A597" s="15" t="s">
        <v>514</v>
      </c>
      <c r="B597" s="16" t="s">
        <v>1045</v>
      </c>
      <c r="C597" s="15" t="s">
        <v>1046</v>
      </c>
      <c r="D597" s="28">
        <v>45040</v>
      </c>
      <c r="E597" s="29">
        <v>24165.22</v>
      </c>
      <c r="F597" s="29" t="s">
        <v>14</v>
      </c>
      <c r="G597" s="18">
        <v>24165.22</v>
      </c>
      <c r="H597" s="18">
        <f t="shared" si="28"/>
        <v>0</v>
      </c>
      <c r="I597" s="18" t="s">
        <v>19</v>
      </c>
    </row>
    <row r="598" spans="1:36" s="45" customFormat="1" ht="60" customHeight="1" x14ac:dyDescent="0.25">
      <c r="A598" s="15" t="s">
        <v>217</v>
      </c>
      <c r="B598" s="16" t="s">
        <v>1047</v>
      </c>
      <c r="C598" s="15" t="s">
        <v>1048</v>
      </c>
      <c r="D598" s="28">
        <v>45040</v>
      </c>
      <c r="E598" s="29">
        <v>19618.68</v>
      </c>
      <c r="F598" s="29" t="s">
        <v>14</v>
      </c>
      <c r="G598" s="18">
        <v>19618.68</v>
      </c>
      <c r="H598" s="18">
        <f t="shared" si="28"/>
        <v>0</v>
      </c>
      <c r="I598" s="18" t="s">
        <v>19</v>
      </c>
    </row>
    <row r="599" spans="1:36" s="45" customFormat="1" ht="60" customHeight="1" x14ac:dyDescent="0.25">
      <c r="A599" s="15" t="s">
        <v>1049</v>
      </c>
      <c r="B599" s="16" t="s">
        <v>1050</v>
      </c>
      <c r="C599" s="15" t="s">
        <v>1051</v>
      </c>
      <c r="D599" s="28">
        <v>45041</v>
      </c>
      <c r="E599" s="29">
        <v>265500</v>
      </c>
      <c r="F599" s="29" t="s">
        <v>14</v>
      </c>
      <c r="G599" s="18">
        <v>265500</v>
      </c>
      <c r="H599" s="18">
        <f t="shared" si="28"/>
        <v>0</v>
      </c>
      <c r="I599" s="18" t="s">
        <v>19</v>
      </c>
    </row>
    <row r="600" spans="1:36" s="45" customFormat="1" ht="60" customHeight="1" x14ac:dyDescent="0.25">
      <c r="A600" s="15" t="s">
        <v>1052</v>
      </c>
      <c r="B600" s="16" t="s">
        <v>1053</v>
      </c>
      <c r="C600" s="15" t="s">
        <v>1054</v>
      </c>
      <c r="D600" s="28">
        <v>45041</v>
      </c>
      <c r="E600" s="29">
        <v>4983.8500000000004</v>
      </c>
      <c r="F600" s="29" t="s">
        <v>14</v>
      </c>
      <c r="G600" s="18">
        <v>4983.8500000000004</v>
      </c>
      <c r="H600" s="18">
        <f t="shared" si="28"/>
        <v>0</v>
      </c>
      <c r="I600" s="18" t="s">
        <v>19</v>
      </c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</row>
    <row r="601" spans="1:36" s="45" customFormat="1" ht="60" customHeight="1" x14ac:dyDescent="0.25">
      <c r="A601" s="15" t="s">
        <v>1055</v>
      </c>
      <c r="B601" s="16" t="s">
        <v>1056</v>
      </c>
      <c r="C601" s="15" t="s">
        <v>1057</v>
      </c>
      <c r="D601" s="28">
        <v>45041</v>
      </c>
      <c r="E601" s="29">
        <v>37500</v>
      </c>
      <c r="F601" s="29" t="s">
        <v>14</v>
      </c>
      <c r="G601" s="18">
        <v>37500</v>
      </c>
      <c r="H601" s="18">
        <f t="shared" si="28"/>
        <v>0</v>
      </c>
      <c r="I601" s="18" t="s">
        <v>19</v>
      </c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</row>
    <row r="602" spans="1:36" s="45" customFormat="1" ht="60" customHeight="1" x14ac:dyDescent="0.25">
      <c r="A602" s="15" t="s">
        <v>1055</v>
      </c>
      <c r="B602" s="16" t="s">
        <v>1058</v>
      </c>
      <c r="C602" s="15" t="s">
        <v>1059</v>
      </c>
      <c r="D602" s="28">
        <v>45041</v>
      </c>
      <c r="E602" s="29">
        <v>207660.36</v>
      </c>
      <c r="F602" s="29" t="s">
        <v>14</v>
      </c>
      <c r="G602" s="29">
        <v>207660.36</v>
      </c>
      <c r="H602" s="18">
        <f t="shared" si="28"/>
        <v>0</v>
      </c>
      <c r="I602" s="18" t="s">
        <v>19</v>
      </c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</row>
    <row r="603" spans="1:36" s="45" customFormat="1" ht="60" customHeight="1" x14ac:dyDescent="0.25">
      <c r="A603" s="15" t="s">
        <v>1060</v>
      </c>
      <c r="B603" s="16" t="s">
        <v>1061</v>
      </c>
      <c r="C603" s="15">
        <v>10941</v>
      </c>
      <c r="D603" s="28">
        <v>45041</v>
      </c>
      <c r="E603" s="29">
        <v>16632</v>
      </c>
      <c r="F603" s="29" t="s">
        <v>14</v>
      </c>
      <c r="G603" s="29">
        <v>16632</v>
      </c>
      <c r="H603" s="29">
        <f t="shared" si="28"/>
        <v>0</v>
      </c>
      <c r="I603" s="18" t="s">
        <v>19</v>
      </c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</row>
    <row r="604" spans="1:36" s="45" customFormat="1" ht="45" x14ac:dyDescent="0.25">
      <c r="A604" s="15" t="s">
        <v>1062</v>
      </c>
      <c r="B604" s="38" t="s">
        <v>1063</v>
      </c>
      <c r="C604" s="15">
        <v>10950</v>
      </c>
      <c r="D604" s="28">
        <v>45041</v>
      </c>
      <c r="E604" s="29">
        <v>4000</v>
      </c>
      <c r="F604" s="29" t="s">
        <v>14</v>
      </c>
      <c r="G604" s="29">
        <v>4000</v>
      </c>
      <c r="H604" s="29">
        <f t="shared" si="28"/>
        <v>0</v>
      </c>
      <c r="I604" s="18" t="s">
        <v>19</v>
      </c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</row>
    <row r="605" spans="1:36" s="45" customFormat="1" ht="45" x14ac:dyDescent="0.25">
      <c r="A605" s="15" t="s">
        <v>1064</v>
      </c>
      <c r="B605" s="38" t="s">
        <v>1065</v>
      </c>
      <c r="C605" s="15">
        <v>10965</v>
      </c>
      <c r="D605" s="28">
        <v>45041</v>
      </c>
      <c r="E605" s="29">
        <v>2000</v>
      </c>
      <c r="F605" s="29" t="s">
        <v>14</v>
      </c>
      <c r="G605" s="29">
        <v>2000</v>
      </c>
      <c r="H605" s="29">
        <f t="shared" si="28"/>
        <v>0</v>
      </c>
      <c r="I605" s="18" t="s">
        <v>19</v>
      </c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</row>
    <row r="606" spans="1:36" s="45" customFormat="1" ht="60" customHeight="1" x14ac:dyDescent="0.25">
      <c r="A606" s="15" t="s">
        <v>84</v>
      </c>
      <c r="B606" s="38" t="s">
        <v>1066</v>
      </c>
      <c r="C606" s="15" t="s">
        <v>1067</v>
      </c>
      <c r="D606" s="17">
        <v>45041</v>
      </c>
      <c r="E606" s="29">
        <v>4095</v>
      </c>
      <c r="F606" s="18" t="s">
        <v>14</v>
      </c>
      <c r="G606" s="29">
        <v>4095</v>
      </c>
      <c r="H606" s="18">
        <f t="shared" si="28"/>
        <v>0</v>
      </c>
      <c r="I606" s="18" t="s">
        <v>19</v>
      </c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</row>
    <row r="607" spans="1:36" s="45" customFormat="1" ht="75" customHeight="1" x14ac:dyDescent="0.25">
      <c r="A607" s="15" t="s">
        <v>306</v>
      </c>
      <c r="B607" s="38" t="s">
        <v>1068</v>
      </c>
      <c r="C607" s="15" t="s">
        <v>1069</v>
      </c>
      <c r="D607" s="28">
        <v>45042</v>
      </c>
      <c r="E607" s="29">
        <f>5238751.94-1096358.27-3901865.34</f>
        <v>240528.33000000054</v>
      </c>
      <c r="F607" s="29" t="s">
        <v>14</v>
      </c>
      <c r="G607" s="29">
        <v>240528.33</v>
      </c>
      <c r="H607" s="29">
        <f>+E607-G607</f>
        <v>5.5297277867794037E-10</v>
      </c>
      <c r="I607" s="18" t="s">
        <v>19</v>
      </c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</row>
    <row r="608" spans="1:36" s="45" customFormat="1" ht="45" x14ac:dyDescent="0.25">
      <c r="A608" s="15" t="s">
        <v>1070</v>
      </c>
      <c r="B608" s="38" t="s">
        <v>1071</v>
      </c>
      <c r="C608" s="15">
        <v>10994</v>
      </c>
      <c r="D608" s="28">
        <v>45043</v>
      </c>
      <c r="E608" s="29">
        <v>2000</v>
      </c>
      <c r="F608" s="29" t="s">
        <v>14</v>
      </c>
      <c r="G608" s="29">
        <v>2000</v>
      </c>
      <c r="H608" s="29">
        <f t="shared" si="28"/>
        <v>0</v>
      </c>
      <c r="I608" s="18" t="s">
        <v>19</v>
      </c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</row>
    <row r="609" spans="1:36" s="45" customFormat="1" ht="45" customHeight="1" x14ac:dyDescent="0.25">
      <c r="A609" s="15" t="s">
        <v>96</v>
      </c>
      <c r="B609" s="16" t="s">
        <v>97</v>
      </c>
      <c r="C609" s="15" t="s">
        <v>1072</v>
      </c>
      <c r="D609" s="28">
        <v>45043</v>
      </c>
      <c r="E609" s="29">
        <v>386600</v>
      </c>
      <c r="F609" s="29" t="s">
        <v>14</v>
      </c>
      <c r="G609" s="29">
        <v>386600</v>
      </c>
      <c r="H609" s="29">
        <f t="shared" si="28"/>
        <v>0</v>
      </c>
      <c r="I609" s="18" t="s">
        <v>19</v>
      </c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</row>
    <row r="610" spans="1:36" s="45" customFormat="1" ht="45" customHeight="1" x14ac:dyDescent="0.25">
      <c r="A610" s="15" t="s">
        <v>1073</v>
      </c>
      <c r="B610" s="16" t="s">
        <v>1074</v>
      </c>
      <c r="C610" s="15" t="s">
        <v>1075</v>
      </c>
      <c r="D610" s="28">
        <v>45043</v>
      </c>
      <c r="E610" s="29">
        <v>3100</v>
      </c>
      <c r="F610" s="29" t="s">
        <v>14</v>
      </c>
      <c r="G610" s="18"/>
      <c r="H610" s="18">
        <f t="shared" si="28"/>
        <v>3100</v>
      </c>
      <c r="I610" s="18" t="s">
        <v>15</v>
      </c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</row>
    <row r="611" spans="1:36" s="45" customFormat="1" ht="45" x14ac:dyDescent="0.25">
      <c r="A611" s="15" t="s">
        <v>1076</v>
      </c>
      <c r="B611" s="16" t="s">
        <v>1077</v>
      </c>
      <c r="C611" s="15">
        <v>11009</v>
      </c>
      <c r="D611" s="28">
        <v>45043</v>
      </c>
      <c r="E611" s="29">
        <v>3000</v>
      </c>
      <c r="F611" s="29" t="s">
        <v>14</v>
      </c>
      <c r="G611" s="18">
        <v>3000</v>
      </c>
      <c r="H611" s="18">
        <f t="shared" si="28"/>
        <v>0</v>
      </c>
      <c r="I611" s="18" t="s">
        <v>19</v>
      </c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</row>
    <row r="612" spans="1:36" s="45" customFormat="1" ht="60" x14ac:dyDescent="0.25">
      <c r="A612" s="15" t="s">
        <v>1078</v>
      </c>
      <c r="B612" s="16" t="s">
        <v>1079</v>
      </c>
      <c r="C612" s="15">
        <v>11019</v>
      </c>
      <c r="D612" s="28">
        <v>45043</v>
      </c>
      <c r="E612" s="29">
        <v>12000</v>
      </c>
      <c r="F612" s="29" t="s">
        <v>14</v>
      </c>
      <c r="G612" s="18">
        <v>12000</v>
      </c>
      <c r="H612" s="18">
        <f t="shared" si="28"/>
        <v>0</v>
      </c>
      <c r="I612" s="18" t="s">
        <v>19</v>
      </c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</row>
    <row r="613" spans="1:36" s="45" customFormat="1" ht="45" customHeight="1" x14ac:dyDescent="0.25">
      <c r="A613" s="15" t="s">
        <v>1080</v>
      </c>
      <c r="B613" s="16" t="s">
        <v>1081</v>
      </c>
      <c r="C613" s="15" t="s">
        <v>1082</v>
      </c>
      <c r="D613" s="28">
        <v>45043</v>
      </c>
      <c r="E613" s="29">
        <v>6900</v>
      </c>
      <c r="F613" s="29" t="s">
        <v>14</v>
      </c>
      <c r="G613" s="18">
        <v>6900</v>
      </c>
      <c r="H613" s="18">
        <f t="shared" si="28"/>
        <v>0</v>
      </c>
      <c r="I613" s="18" t="s">
        <v>19</v>
      </c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</row>
    <row r="614" spans="1:36" s="45" customFormat="1" ht="30" customHeight="1" x14ac:dyDescent="0.25">
      <c r="A614" s="15" t="s">
        <v>1083</v>
      </c>
      <c r="B614" s="16" t="s">
        <v>1084</v>
      </c>
      <c r="C614" s="15" t="s">
        <v>1085</v>
      </c>
      <c r="D614" s="28">
        <v>45043</v>
      </c>
      <c r="E614" s="29">
        <v>7400</v>
      </c>
      <c r="F614" s="29" t="s">
        <v>14</v>
      </c>
      <c r="G614" s="18">
        <v>7400</v>
      </c>
      <c r="H614" s="18">
        <f t="shared" si="28"/>
        <v>0</v>
      </c>
      <c r="I614" s="18" t="s">
        <v>19</v>
      </c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</row>
    <row r="615" spans="1:36" s="45" customFormat="1" ht="45" x14ac:dyDescent="0.25">
      <c r="A615" s="15" t="s">
        <v>1086</v>
      </c>
      <c r="B615" s="16" t="s">
        <v>1087</v>
      </c>
      <c r="C615" s="15">
        <v>11028</v>
      </c>
      <c r="D615" s="28">
        <v>45044</v>
      </c>
      <c r="E615" s="29">
        <v>3000</v>
      </c>
      <c r="F615" s="29" t="s">
        <v>14</v>
      </c>
      <c r="G615" s="18">
        <v>3000</v>
      </c>
      <c r="H615" s="18">
        <f t="shared" si="28"/>
        <v>0</v>
      </c>
      <c r="I615" s="18" t="s">
        <v>19</v>
      </c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</row>
    <row r="616" spans="1:36" s="45" customFormat="1" ht="60" customHeight="1" x14ac:dyDescent="0.25">
      <c r="A616" s="15" t="s">
        <v>283</v>
      </c>
      <c r="B616" s="16" t="s">
        <v>1088</v>
      </c>
      <c r="C616" s="15" t="s">
        <v>1089</v>
      </c>
      <c r="D616" s="28">
        <v>45044</v>
      </c>
      <c r="E616" s="29">
        <v>61718.45</v>
      </c>
      <c r="F616" s="29" t="s">
        <v>14</v>
      </c>
      <c r="G616" s="29">
        <v>61718.45</v>
      </c>
      <c r="H616" s="18">
        <f t="shared" si="28"/>
        <v>0</v>
      </c>
      <c r="I616" s="18" t="s">
        <v>19</v>
      </c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</row>
    <row r="617" spans="1:36" s="45" customFormat="1" ht="60" customHeight="1" x14ac:dyDescent="0.25">
      <c r="A617" s="15" t="s">
        <v>283</v>
      </c>
      <c r="B617" s="16" t="s">
        <v>1088</v>
      </c>
      <c r="C617" s="15" t="s">
        <v>1090</v>
      </c>
      <c r="D617" s="28">
        <v>45044</v>
      </c>
      <c r="E617" s="29">
        <v>1293.5</v>
      </c>
      <c r="F617" s="29" t="s">
        <v>14</v>
      </c>
      <c r="G617" s="29">
        <v>1293.5</v>
      </c>
      <c r="H617" s="18">
        <f t="shared" si="28"/>
        <v>0</v>
      </c>
      <c r="I617" s="18" t="s">
        <v>19</v>
      </c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</row>
    <row r="618" spans="1:36" s="45" customFormat="1" ht="60" customHeight="1" x14ac:dyDescent="0.25">
      <c r="A618" s="15" t="s">
        <v>283</v>
      </c>
      <c r="B618" s="16" t="s">
        <v>908</v>
      </c>
      <c r="C618" s="15" t="s">
        <v>1091</v>
      </c>
      <c r="D618" s="28">
        <v>45044</v>
      </c>
      <c r="E618" s="29">
        <v>98295.82</v>
      </c>
      <c r="F618" s="29" t="s">
        <v>14</v>
      </c>
      <c r="G618" s="29">
        <v>98295.82</v>
      </c>
      <c r="H618" s="18">
        <f t="shared" si="28"/>
        <v>0</v>
      </c>
      <c r="I618" s="18" t="s">
        <v>19</v>
      </c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</row>
    <row r="619" spans="1:36" s="45" customFormat="1" ht="60" customHeight="1" x14ac:dyDescent="0.25">
      <c r="A619" s="15" t="s">
        <v>283</v>
      </c>
      <c r="B619" s="16" t="s">
        <v>1092</v>
      </c>
      <c r="C619" s="15" t="s">
        <v>1093</v>
      </c>
      <c r="D619" s="28">
        <v>45044</v>
      </c>
      <c r="E619" s="29">
        <v>11635.51</v>
      </c>
      <c r="F619" s="29" t="s">
        <v>14</v>
      </c>
      <c r="G619" s="29">
        <v>11635.51</v>
      </c>
      <c r="H619" s="18">
        <f t="shared" si="28"/>
        <v>0</v>
      </c>
      <c r="I619" s="18" t="s">
        <v>19</v>
      </c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</row>
    <row r="620" spans="1:36" s="45" customFormat="1" ht="45" customHeight="1" x14ac:dyDescent="0.25">
      <c r="A620" s="15" t="s">
        <v>67</v>
      </c>
      <c r="B620" s="16" t="s">
        <v>1094</v>
      </c>
      <c r="C620" s="15"/>
      <c r="D620" s="28">
        <v>45046</v>
      </c>
      <c r="E620" s="29">
        <f>514.8+737.1+737.1+3900+368.55+438.75+956.47+1474.2+2925</f>
        <v>12051.970000000001</v>
      </c>
      <c r="F620" s="29" t="s">
        <v>14</v>
      </c>
      <c r="G620" s="29">
        <v>12051.97</v>
      </c>
      <c r="H620" s="29">
        <f t="shared" si="28"/>
        <v>0</v>
      </c>
      <c r="I620" s="18" t="s">
        <v>19</v>
      </c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</row>
    <row r="621" spans="1:36" s="45" customFormat="1" ht="45" customHeight="1" x14ac:dyDescent="0.25">
      <c r="A621" s="15" t="s">
        <v>16</v>
      </c>
      <c r="B621" s="16" t="s">
        <v>916</v>
      </c>
      <c r="C621" s="15" t="s">
        <v>1095</v>
      </c>
      <c r="D621" s="28">
        <v>45046</v>
      </c>
      <c r="E621" s="29">
        <v>662230.41</v>
      </c>
      <c r="F621" s="18" t="s">
        <v>14</v>
      </c>
      <c r="G621" s="29">
        <v>662230.41</v>
      </c>
      <c r="H621" s="29">
        <f t="shared" si="28"/>
        <v>0</v>
      </c>
      <c r="I621" s="18" t="s">
        <v>19</v>
      </c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</row>
    <row r="622" spans="1:36" s="45" customFormat="1" ht="45" customHeight="1" x14ac:dyDescent="0.25">
      <c r="A622" s="15" t="s">
        <v>16</v>
      </c>
      <c r="B622" s="16" t="s">
        <v>916</v>
      </c>
      <c r="C622" s="15" t="s">
        <v>1096</v>
      </c>
      <c r="D622" s="28">
        <v>45046</v>
      </c>
      <c r="E622" s="29">
        <v>13900.2</v>
      </c>
      <c r="F622" s="18" t="s">
        <v>14</v>
      </c>
      <c r="G622" s="29">
        <v>13900.2</v>
      </c>
      <c r="H622" s="29">
        <f t="shared" si="28"/>
        <v>0</v>
      </c>
      <c r="I622" s="18" t="s">
        <v>19</v>
      </c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</row>
    <row r="623" spans="1:36" s="45" customFormat="1" ht="15" customHeight="1" x14ac:dyDescent="0.25">
      <c r="A623" s="27" t="s">
        <v>1097</v>
      </c>
      <c r="B623" s="16"/>
      <c r="C623" s="15"/>
      <c r="D623" s="28"/>
      <c r="E623" s="34">
        <f>SUM(E520:E622)</f>
        <v>4080194.7300000009</v>
      </c>
      <c r="F623" s="34">
        <f t="shared" ref="F623:H623" si="29">SUM(F520:F622)</f>
        <v>0</v>
      </c>
      <c r="G623" s="34">
        <f>SUM(G520:G622)</f>
        <v>4077094.7300000004</v>
      </c>
      <c r="H623" s="34">
        <f t="shared" si="29"/>
        <v>3100.000000000553</v>
      </c>
      <c r="I623" s="26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</row>
    <row r="624" spans="1:36" s="45" customFormat="1" ht="60" customHeight="1" x14ac:dyDescent="0.25">
      <c r="A624" s="15" t="s">
        <v>567</v>
      </c>
      <c r="B624" s="16" t="s">
        <v>568</v>
      </c>
      <c r="C624" s="15" t="s">
        <v>1098</v>
      </c>
      <c r="D624" s="28">
        <v>45042</v>
      </c>
      <c r="E624" s="29">
        <v>42497.62</v>
      </c>
      <c r="F624" s="18" t="s">
        <v>14</v>
      </c>
      <c r="G624" s="18">
        <v>42497.62</v>
      </c>
      <c r="H624" s="18">
        <f t="shared" ref="H624:H687" si="30">+E624-G624</f>
        <v>0</v>
      </c>
      <c r="I624" s="18" t="s">
        <v>19</v>
      </c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</row>
    <row r="625" spans="1:36" s="45" customFormat="1" ht="75" customHeight="1" x14ac:dyDescent="0.25">
      <c r="A625" s="15" t="s">
        <v>567</v>
      </c>
      <c r="B625" s="16" t="s">
        <v>1099</v>
      </c>
      <c r="C625" s="15" t="s">
        <v>1100</v>
      </c>
      <c r="D625" s="28">
        <v>45042</v>
      </c>
      <c r="E625" s="29">
        <v>5574.65</v>
      </c>
      <c r="F625" s="18" t="s">
        <v>14</v>
      </c>
      <c r="G625" s="18">
        <v>5574.65</v>
      </c>
      <c r="H625" s="18">
        <f t="shared" si="30"/>
        <v>0</v>
      </c>
      <c r="I625" s="18" t="s">
        <v>19</v>
      </c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</row>
    <row r="626" spans="1:36" s="45" customFormat="1" ht="60" customHeight="1" x14ac:dyDescent="0.25">
      <c r="A626" s="15" t="s">
        <v>428</v>
      </c>
      <c r="B626" s="16" t="s">
        <v>1101</v>
      </c>
      <c r="C626" s="15" t="s">
        <v>1102</v>
      </c>
      <c r="D626" s="28">
        <v>45046</v>
      </c>
      <c r="E626" s="29">
        <v>3362.55</v>
      </c>
      <c r="F626" s="18" t="s">
        <v>14</v>
      </c>
      <c r="G626" s="18">
        <v>3362.55</v>
      </c>
      <c r="H626" s="18">
        <f t="shared" si="30"/>
        <v>0</v>
      </c>
      <c r="I626" s="18" t="s">
        <v>19</v>
      </c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</row>
    <row r="627" spans="1:36" s="45" customFormat="1" ht="90" customHeight="1" x14ac:dyDescent="0.25">
      <c r="A627" s="15" t="s">
        <v>166</v>
      </c>
      <c r="B627" s="44" t="s">
        <v>1103</v>
      </c>
      <c r="C627" s="15" t="s">
        <v>1104</v>
      </c>
      <c r="D627" s="28">
        <v>45047</v>
      </c>
      <c r="E627" s="29">
        <v>19728.28</v>
      </c>
      <c r="F627" s="18" t="s">
        <v>14</v>
      </c>
      <c r="G627" s="18">
        <v>19728.28</v>
      </c>
      <c r="H627" s="18">
        <f t="shared" si="30"/>
        <v>0</v>
      </c>
      <c r="I627" s="18" t="s">
        <v>19</v>
      </c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</row>
    <row r="628" spans="1:36" s="45" customFormat="1" ht="30" customHeight="1" x14ac:dyDescent="0.25">
      <c r="A628" s="15" t="s">
        <v>153</v>
      </c>
      <c r="B628" s="38" t="s">
        <v>154</v>
      </c>
      <c r="C628" s="15" t="s">
        <v>1105</v>
      </c>
      <c r="D628" s="28">
        <v>45048</v>
      </c>
      <c r="E628" s="29">
        <v>3864</v>
      </c>
      <c r="F628" s="18" t="s">
        <v>14</v>
      </c>
      <c r="G628" s="18">
        <v>3864</v>
      </c>
      <c r="H628" s="18">
        <f t="shared" si="30"/>
        <v>0</v>
      </c>
      <c r="I628" s="18" t="s">
        <v>19</v>
      </c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</row>
    <row r="629" spans="1:36" s="45" customFormat="1" ht="60" customHeight="1" x14ac:dyDescent="0.25">
      <c r="A629" s="15" t="s">
        <v>84</v>
      </c>
      <c r="B629" s="38" t="s">
        <v>1066</v>
      </c>
      <c r="C629" s="15" t="s">
        <v>1106</v>
      </c>
      <c r="D629" s="17">
        <v>45048</v>
      </c>
      <c r="E629" s="29">
        <v>4095</v>
      </c>
      <c r="F629" s="18" t="s">
        <v>14</v>
      </c>
      <c r="G629" s="29">
        <v>4095</v>
      </c>
      <c r="H629" s="18">
        <f t="shared" si="30"/>
        <v>0</v>
      </c>
      <c r="I629" s="18" t="s">
        <v>19</v>
      </c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</row>
    <row r="630" spans="1:36" s="45" customFormat="1" ht="60" customHeight="1" x14ac:dyDescent="0.25">
      <c r="A630" s="15" t="s">
        <v>1107</v>
      </c>
      <c r="B630" s="16" t="s">
        <v>361</v>
      </c>
      <c r="C630" s="15" t="s">
        <v>1108</v>
      </c>
      <c r="D630" s="28">
        <v>45048</v>
      </c>
      <c r="E630" s="29">
        <v>48435.88</v>
      </c>
      <c r="F630" s="29" t="s">
        <v>14</v>
      </c>
      <c r="G630" s="29">
        <v>48435.88</v>
      </c>
      <c r="H630" s="18">
        <f t="shared" si="30"/>
        <v>0</v>
      </c>
      <c r="I630" s="18" t="s">
        <v>19</v>
      </c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</row>
    <row r="631" spans="1:36" s="45" customFormat="1" ht="75" customHeight="1" x14ac:dyDescent="0.25">
      <c r="A631" s="43" t="s">
        <v>680</v>
      </c>
      <c r="B631" s="38" t="s">
        <v>1109</v>
      </c>
      <c r="C631" s="15" t="s">
        <v>1110</v>
      </c>
      <c r="D631" s="17">
        <v>45049</v>
      </c>
      <c r="E631" s="29">
        <v>4584</v>
      </c>
      <c r="F631" s="18" t="s">
        <v>14</v>
      </c>
      <c r="G631" s="29">
        <v>4584</v>
      </c>
      <c r="H631" s="18">
        <f t="shared" si="30"/>
        <v>0</v>
      </c>
      <c r="I631" s="18" t="s">
        <v>19</v>
      </c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</row>
    <row r="632" spans="1:36" s="45" customFormat="1" ht="75" customHeight="1" x14ac:dyDescent="0.25">
      <c r="A632" s="43" t="s">
        <v>680</v>
      </c>
      <c r="B632" s="38" t="s">
        <v>1109</v>
      </c>
      <c r="C632" s="15" t="s">
        <v>1111</v>
      </c>
      <c r="D632" s="17">
        <v>45049</v>
      </c>
      <c r="E632" s="29">
        <v>1528</v>
      </c>
      <c r="F632" s="18" t="s">
        <v>14</v>
      </c>
      <c r="G632" s="29">
        <v>1528</v>
      </c>
      <c r="H632" s="18">
        <f t="shared" si="30"/>
        <v>0</v>
      </c>
      <c r="I632" s="18" t="s">
        <v>19</v>
      </c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</row>
    <row r="633" spans="1:36" s="45" customFormat="1" ht="75" customHeight="1" x14ac:dyDescent="0.25">
      <c r="A633" s="43" t="s">
        <v>680</v>
      </c>
      <c r="B633" s="38" t="s">
        <v>1109</v>
      </c>
      <c r="C633" s="15" t="s">
        <v>1112</v>
      </c>
      <c r="D633" s="17">
        <v>45049</v>
      </c>
      <c r="E633" s="29">
        <v>4584</v>
      </c>
      <c r="F633" s="18" t="s">
        <v>14</v>
      </c>
      <c r="G633" s="29">
        <v>4584</v>
      </c>
      <c r="H633" s="18">
        <f t="shared" si="30"/>
        <v>0</v>
      </c>
      <c r="I633" s="18" t="s">
        <v>19</v>
      </c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</row>
    <row r="634" spans="1:36" s="45" customFormat="1" ht="60" customHeight="1" x14ac:dyDescent="0.25">
      <c r="A634" s="15" t="s">
        <v>492</v>
      </c>
      <c r="B634" s="16" t="s">
        <v>1113</v>
      </c>
      <c r="C634" s="15" t="s">
        <v>1114</v>
      </c>
      <c r="D634" s="28">
        <v>45049</v>
      </c>
      <c r="E634" s="29">
        <v>150450</v>
      </c>
      <c r="F634" s="29" t="s">
        <v>14</v>
      </c>
      <c r="G634" s="29">
        <v>150450</v>
      </c>
      <c r="H634" s="29">
        <f t="shared" si="30"/>
        <v>0</v>
      </c>
      <c r="I634" s="18" t="s">
        <v>19</v>
      </c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</row>
    <row r="635" spans="1:36" s="45" customFormat="1" ht="60" customHeight="1" x14ac:dyDescent="0.25">
      <c r="A635" s="15" t="s">
        <v>169</v>
      </c>
      <c r="B635" s="16" t="s">
        <v>1115</v>
      </c>
      <c r="C635" s="15" t="s">
        <v>1116</v>
      </c>
      <c r="D635" s="28">
        <v>45049</v>
      </c>
      <c r="E635" s="29">
        <v>23065.98</v>
      </c>
      <c r="F635" s="18" t="s">
        <v>14</v>
      </c>
      <c r="G635" s="29">
        <v>23065.98</v>
      </c>
      <c r="H635" s="18">
        <f t="shared" si="30"/>
        <v>0</v>
      </c>
      <c r="I635" s="18" t="s">
        <v>19</v>
      </c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</row>
    <row r="636" spans="1:36" s="45" customFormat="1" ht="30" customHeight="1" x14ac:dyDescent="0.25">
      <c r="A636" s="15" t="s">
        <v>169</v>
      </c>
      <c r="B636" s="16" t="s">
        <v>172</v>
      </c>
      <c r="C636" s="15" t="s">
        <v>1116</v>
      </c>
      <c r="D636" s="28">
        <v>45049</v>
      </c>
      <c r="E636" s="29">
        <v>2130</v>
      </c>
      <c r="F636" s="18" t="s">
        <v>14</v>
      </c>
      <c r="G636" s="29">
        <v>2130</v>
      </c>
      <c r="H636" s="18">
        <f t="shared" si="30"/>
        <v>0</v>
      </c>
      <c r="I636" s="18" t="s">
        <v>19</v>
      </c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</row>
    <row r="637" spans="1:36" s="45" customFormat="1" ht="30" customHeight="1" x14ac:dyDescent="0.25">
      <c r="A637" s="15" t="s">
        <v>169</v>
      </c>
      <c r="B637" s="16" t="s">
        <v>173</v>
      </c>
      <c r="C637" s="15" t="s">
        <v>1116</v>
      </c>
      <c r="D637" s="28">
        <v>45049</v>
      </c>
      <c r="E637" s="29">
        <v>2127</v>
      </c>
      <c r="F637" s="18" t="s">
        <v>14</v>
      </c>
      <c r="G637" s="29">
        <v>2127</v>
      </c>
      <c r="H637" s="18">
        <f t="shared" si="30"/>
        <v>0</v>
      </c>
      <c r="I637" s="18" t="s">
        <v>19</v>
      </c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</row>
    <row r="638" spans="1:36" s="45" customFormat="1" ht="45" customHeight="1" x14ac:dyDescent="0.25">
      <c r="A638" s="15" t="s">
        <v>169</v>
      </c>
      <c r="B638" s="16" t="s">
        <v>174</v>
      </c>
      <c r="C638" s="15" t="s">
        <v>1116</v>
      </c>
      <c r="D638" s="28">
        <v>45049</v>
      </c>
      <c r="E638" s="29">
        <v>360</v>
      </c>
      <c r="F638" s="18" t="s">
        <v>14</v>
      </c>
      <c r="G638" s="29">
        <v>360</v>
      </c>
      <c r="H638" s="18">
        <f t="shared" si="30"/>
        <v>0</v>
      </c>
      <c r="I638" s="18" t="s">
        <v>19</v>
      </c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</row>
    <row r="639" spans="1:36" s="45" customFormat="1" ht="60" customHeight="1" x14ac:dyDescent="0.25">
      <c r="A639" s="15" t="s">
        <v>306</v>
      </c>
      <c r="B639" s="16" t="s">
        <v>1117</v>
      </c>
      <c r="C639" s="15" t="s">
        <v>1118</v>
      </c>
      <c r="D639" s="28">
        <v>45049</v>
      </c>
      <c r="E639" s="29">
        <v>51000</v>
      </c>
      <c r="F639" s="29" t="s">
        <v>14</v>
      </c>
      <c r="G639" s="29">
        <v>51000</v>
      </c>
      <c r="H639" s="29">
        <f t="shared" si="30"/>
        <v>0</v>
      </c>
      <c r="I639" s="18" t="s">
        <v>19</v>
      </c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</row>
    <row r="640" spans="1:36" s="45" customFormat="1" ht="45" customHeight="1" x14ac:dyDescent="0.25">
      <c r="A640" s="15" t="s">
        <v>306</v>
      </c>
      <c r="B640" s="16" t="s">
        <v>1119</v>
      </c>
      <c r="C640" s="15" t="s">
        <v>1120</v>
      </c>
      <c r="D640" s="28">
        <v>45049</v>
      </c>
      <c r="E640" s="29">
        <v>5000</v>
      </c>
      <c r="F640" s="29" t="s">
        <v>14</v>
      </c>
      <c r="G640" s="29">
        <v>5000</v>
      </c>
      <c r="H640" s="29">
        <f t="shared" si="30"/>
        <v>0</v>
      </c>
      <c r="I640" s="18" t="s">
        <v>19</v>
      </c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</row>
    <row r="641" spans="1:36" s="45" customFormat="1" ht="60" customHeight="1" x14ac:dyDescent="0.25">
      <c r="A641" s="15" t="s">
        <v>306</v>
      </c>
      <c r="B641" s="16" t="s">
        <v>1121</v>
      </c>
      <c r="C641" s="15" t="s">
        <v>793</v>
      </c>
      <c r="D641" s="28">
        <v>45049</v>
      </c>
      <c r="E641" s="29">
        <v>6060</v>
      </c>
      <c r="F641" s="29" t="s">
        <v>14</v>
      </c>
      <c r="G641" s="29">
        <v>6060</v>
      </c>
      <c r="H641" s="29">
        <f t="shared" si="30"/>
        <v>0</v>
      </c>
      <c r="I641" s="18" t="s">
        <v>19</v>
      </c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</row>
    <row r="642" spans="1:36" s="45" customFormat="1" ht="60" customHeight="1" x14ac:dyDescent="0.25">
      <c r="A642" s="15" t="s">
        <v>306</v>
      </c>
      <c r="B642" s="16" t="s">
        <v>1122</v>
      </c>
      <c r="C642" s="15" t="s">
        <v>1123</v>
      </c>
      <c r="D642" s="28">
        <v>45049</v>
      </c>
      <c r="E642" s="29">
        <v>57760</v>
      </c>
      <c r="F642" s="29" t="s">
        <v>14</v>
      </c>
      <c r="G642" s="29">
        <v>57760</v>
      </c>
      <c r="H642" s="29">
        <f t="shared" si="30"/>
        <v>0</v>
      </c>
      <c r="I642" s="18" t="s">
        <v>19</v>
      </c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</row>
    <row r="643" spans="1:36" s="45" customFormat="1" ht="45" x14ac:dyDescent="0.25">
      <c r="A643" s="15" t="s">
        <v>1124</v>
      </c>
      <c r="B643" s="16" t="s">
        <v>1125</v>
      </c>
      <c r="C643" s="15">
        <v>11100</v>
      </c>
      <c r="D643" s="28">
        <v>45050</v>
      </c>
      <c r="E643" s="29">
        <v>2000</v>
      </c>
      <c r="F643" s="29" t="s">
        <v>14</v>
      </c>
      <c r="G643" s="29">
        <v>2000</v>
      </c>
      <c r="H643" s="29">
        <f t="shared" si="30"/>
        <v>0</v>
      </c>
      <c r="I643" s="18" t="s">
        <v>19</v>
      </c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</row>
    <row r="644" spans="1:36" s="45" customFormat="1" ht="90" customHeight="1" x14ac:dyDescent="0.25">
      <c r="A644" s="15" t="s">
        <v>306</v>
      </c>
      <c r="B644" s="16" t="s">
        <v>1126</v>
      </c>
      <c r="C644" s="15" t="s">
        <v>1127</v>
      </c>
      <c r="D644" s="28">
        <v>45050</v>
      </c>
      <c r="E644" s="29">
        <v>52860</v>
      </c>
      <c r="F644" s="29" t="s">
        <v>14</v>
      </c>
      <c r="G644" s="29">
        <v>52860</v>
      </c>
      <c r="H644" s="29">
        <f t="shared" si="30"/>
        <v>0</v>
      </c>
      <c r="I644" s="18" t="s">
        <v>19</v>
      </c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</row>
    <row r="645" spans="1:36" s="45" customFormat="1" ht="90" customHeight="1" x14ac:dyDescent="0.25">
      <c r="A645" s="15" t="s">
        <v>306</v>
      </c>
      <c r="B645" s="16" t="s">
        <v>1128</v>
      </c>
      <c r="C645" s="15" t="s">
        <v>1129</v>
      </c>
      <c r="D645" s="28">
        <v>45050</v>
      </c>
      <c r="E645" s="29">
        <v>72460</v>
      </c>
      <c r="F645" s="29" t="s">
        <v>14</v>
      </c>
      <c r="G645" s="29">
        <v>72460</v>
      </c>
      <c r="H645" s="29">
        <f t="shared" si="30"/>
        <v>0</v>
      </c>
      <c r="I645" s="18" t="s">
        <v>19</v>
      </c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</row>
    <row r="646" spans="1:36" s="45" customFormat="1" ht="75" customHeight="1" x14ac:dyDescent="0.25">
      <c r="A646" s="15" t="s">
        <v>306</v>
      </c>
      <c r="B646" s="16" t="s">
        <v>1130</v>
      </c>
      <c r="C646" s="15" t="s">
        <v>1131</v>
      </c>
      <c r="D646" s="28">
        <v>45050</v>
      </c>
      <c r="E646" s="29">
        <v>42000</v>
      </c>
      <c r="F646" s="29" t="s">
        <v>14</v>
      </c>
      <c r="G646" s="29">
        <v>42000</v>
      </c>
      <c r="H646" s="29">
        <f t="shared" si="30"/>
        <v>0</v>
      </c>
      <c r="I646" s="18" t="s">
        <v>19</v>
      </c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</row>
    <row r="647" spans="1:36" s="45" customFormat="1" ht="45" customHeight="1" x14ac:dyDescent="0.25">
      <c r="A647" s="15" t="s">
        <v>344</v>
      </c>
      <c r="B647" s="16" t="s">
        <v>1132</v>
      </c>
      <c r="C647" s="15" t="s">
        <v>1133</v>
      </c>
      <c r="D647" s="28">
        <v>45050</v>
      </c>
      <c r="E647" s="29">
        <v>40474</v>
      </c>
      <c r="F647" s="18" t="s">
        <v>14</v>
      </c>
      <c r="G647" s="18">
        <v>40474</v>
      </c>
      <c r="H647" s="18">
        <f t="shared" si="30"/>
        <v>0</v>
      </c>
      <c r="I647" s="18" t="s">
        <v>19</v>
      </c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</row>
    <row r="648" spans="1:36" s="45" customFormat="1" ht="45" customHeight="1" x14ac:dyDescent="0.25">
      <c r="A648" s="15" t="s">
        <v>344</v>
      </c>
      <c r="B648" s="16" t="s">
        <v>1134</v>
      </c>
      <c r="C648" s="15" t="s">
        <v>1135</v>
      </c>
      <c r="D648" s="28">
        <v>45050</v>
      </c>
      <c r="E648" s="29">
        <v>40474</v>
      </c>
      <c r="F648" s="18" t="s">
        <v>14</v>
      </c>
      <c r="G648" s="18">
        <v>40474</v>
      </c>
      <c r="H648" s="18">
        <f t="shared" si="30"/>
        <v>0</v>
      </c>
      <c r="I648" s="18" t="s">
        <v>19</v>
      </c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</row>
    <row r="649" spans="1:36" s="45" customFormat="1" ht="45" customHeight="1" x14ac:dyDescent="0.25">
      <c r="A649" s="15" t="s">
        <v>1136</v>
      </c>
      <c r="B649" s="16" t="s">
        <v>1137</v>
      </c>
      <c r="C649" s="15" t="s">
        <v>1138</v>
      </c>
      <c r="D649" s="28">
        <v>45050</v>
      </c>
      <c r="E649" s="29">
        <v>92186.32</v>
      </c>
      <c r="F649" s="18" t="s">
        <v>14</v>
      </c>
      <c r="G649" s="18">
        <v>92186.32</v>
      </c>
      <c r="H649" s="18">
        <f t="shared" si="30"/>
        <v>0</v>
      </c>
      <c r="I649" s="18" t="s">
        <v>19</v>
      </c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</row>
    <row r="650" spans="1:36" s="45" customFormat="1" ht="60" customHeight="1" x14ac:dyDescent="0.25">
      <c r="A650" s="15" t="s">
        <v>247</v>
      </c>
      <c r="B650" s="16" t="s">
        <v>1139</v>
      </c>
      <c r="C650" s="15" t="s">
        <v>1140</v>
      </c>
      <c r="D650" s="28">
        <v>45051</v>
      </c>
      <c r="E650" s="29">
        <v>2597.9</v>
      </c>
      <c r="F650" s="18" t="s">
        <v>14</v>
      </c>
      <c r="G650" s="18">
        <v>2597.9</v>
      </c>
      <c r="H650" s="18">
        <f t="shared" si="30"/>
        <v>0</v>
      </c>
      <c r="I650" s="18" t="s">
        <v>19</v>
      </c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</row>
    <row r="651" spans="1:36" s="45" customFormat="1" ht="90" customHeight="1" x14ac:dyDescent="0.25">
      <c r="A651" s="15" t="s">
        <v>306</v>
      </c>
      <c r="B651" s="16" t="s">
        <v>1141</v>
      </c>
      <c r="C651" s="15" t="s">
        <v>1142</v>
      </c>
      <c r="D651" s="28">
        <v>45051</v>
      </c>
      <c r="E651" s="29">
        <v>53000</v>
      </c>
      <c r="F651" s="29" t="s">
        <v>14</v>
      </c>
      <c r="G651" s="29">
        <v>53000</v>
      </c>
      <c r="H651" s="29">
        <f t="shared" si="30"/>
        <v>0</v>
      </c>
      <c r="I651" s="18" t="s">
        <v>19</v>
      </c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</row>
    <row r="652" spans="1:36" s="45" customFormat="1" ht="45" customHeight="1" x14ac:dyDescent="0.25">
      <c r="A652" s="15" t="s">
        <v>1143</v>
      </c>
      <c r="B652" s="16" t="s">
        <v>1144</v>
      </c>
      <c r="C652" s="15" t="s">
        <v>1145</v>
      </c>
      <c r="D652" s="28">
        <v>45051</v>
      </c>
      <c r="E652" s="29">
        <v>14536.23</v>
      </c>
      <c r="F652" s="18" t="s">
        <v>14</v>
      </c>
      <c r="G652" s="18">
        <v>14536.23</v>
      </c>
      <c r="H652" s="18">
        <f t="shared" si="30"/>
        <v>0</v>
      </c>
      <c r="I652" s="18" t="s">
        <v>19</v>
      </c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</row>
    <row r="653" spans="1:36" s="45" customFormat="1" ht="60" customHeight="1" x14ac:dyDescent="0.25">
      <c r="A653" s="15" t="s">
        <v>306</v>
      </c>
      <c r="B653" s="38" t="s">
        <v>1146</v>
      </c>
      <c r="C653" s="15" t="s">
        <v>1147</v>
      </c>
      <c r="D653" s="28">
        <v>45051</v>
      </c>
      <c r="E653" s="29">
        <v>604211.14</v>
      </c>
      <c r="F653" s="18" t="s">
        <v>14</v>
      </c>
      <c r="G653" s="18">
        <v>604211.14</v>
      </c>
      <c r="H653" s="18">
        <f t="shared" si="30"/>
        <v>0</v>
      </c>
      <c r="I653" s="18" t="s">
        <v>19</v>
      </c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</row>
    <row r="654" spans="1:36" s="45" customFormat="1" ht="30" customHeight="1" x14ac:dyDescent="0.25">
      <c r="A654" s="15" t="s">
        <v>306</v>
      </c>
      <c r="B654" s="16" t="s">
        <v>172</v>
      </c>
      <c r="C654" s="15" t="s">
        <v>1147</v>
      </c>
      <c r="D654" s="28">
        <v>45051</v>
      </c>
      <c r="E654" s="29">
        <v>50667.97</v>
      </c>
      <c r="F654" s="18" t="s">
        <v>14</v>
      </c>
      <c r="G654" s="29">
        <v>50667.97</v>
      </c>
      <c r="H654" s="18">
        <f t="shared" si="30"/>
        <v>0</v>
      </c>
      <c r="I654" s="18" t="s">
        <v>19</v>
      </c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</row>
    <row r="655" spans="1:36" s="45" customFormat="1" ht="30" customHeight="1" x14ac:dyDescent="0.25">
      <c r="A655" s="15" t="s">
        <v>306</v>
      </c>
      <c r="B655" s="16" t="s">
        <v>173</v>
      </c>
      <c r="C655" s="15" t="s">
        <v>1147</v>
      </c>
      <c r="D655" s="28">
        <v>45051</v>
      </c>
      <c r="E655" s="29">
        <v>50596.62</v>
      </c>
      <c r="F655" s="18" t="s">
        <v>14</v>
      </c>
      <c r="G655" s="29">
        <v>50596.62</v>
      </c>
      <c r="H655" s="18">
        <f t="shared" si="30"/>
        <v>0</v>
      </c>
      <c r="I655" s="18" t="s">
        <v>19</v>
      </c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</row>
    <row r="656" spans="1:36" s="45" customFormat="1" ht="45" customHeight="1" x14ac:dyDescent="0.25">
      <c r="A656" s="15" t="s">
        <v>306</v>
      </c>
      <c r="B656" s="16" t="s">
        <v>174</v>
      </c>
      <c r="C656" s="15" t="s">
        <v>1147</v>
      </c>
      <c r="D656" s="28">
        <v>45051</v>
      </c>
      <c r="E656" s="29">
        <v>8434.4</v>
      </c>
      <c r="F656" s="18" t="s">
        <v>14</v>
      </c>
      <c r="G656" s="29">
        <v>8434.4</v>
      </c>
      <c r="H656" s="18">
        <f t="shared" si="30"/>
        <v>0</v>
      </c>
      <c r="I656" s="18" t="s">
        <v>19</v>
      </c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</row>
    <row r="657" spans="1:36" s="45" customFormat="1" ht="60" customHeight="1" x14ac:dyDescent="0.25">
      <c r="A657" s="15" t="s">
        <v>306</v>
      </c>
      <c r="B657" s="38" t="s">
        <v>980</v>
      </c>
      <c r="C657" s="15" t="s">
        <v>1147</v>
      </c>
      <c r="D657" s="28">
        <v>45051</v>
      </c>
      <c r="E657" s="29">
        <v>450</v>
      </c>
      <c r="F657" s="18" t="s">
        <v>14</v>
      </c>
      <c r="G657" s="29">
        <v>450</v>
      </c>
      <c r="H657" s="18">
        <f t="shared" si="30"/>
        <v>0</v>
      </c>
      <c r="I657" s="18" t="s">
        <v>19</v>
      </c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</row>
    <row r="658" spans="1:36" s="55" customFormat="1" ht="60" customHeight="1" x14ac:dyDescent="0.25">
      <c r="A658" s="15" t="s">
        <v>1148</v>
      </c>
      <c r="B658" s="16" t="s">
        <v>1149</v>
      </c>
      <c r="C658" s="15" t="s">
        <v>1150</v>
      </c>
      <c r="D658" s="28">
        <v>45051</v>
      </c>
      <c r="E658" s="18">
        <v>455.58</v>
      </c>
      <c r="F658" s="18" t="s">
        <v>14</v>
      </c>
      <c r="G658" s="18">
        <v>455.58</v>
      </c>
      <c r="H658" s="18">
        <f t="shared" si="30"/>
        <v>0</v>
      </c>
      <c r="I658" s="18" t="s">
        <v>19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s="45" customFormat="1" ht="105" customHeight="1" x14ac:dyDescent="0.25">
      <c r="A659" s="15" t="s">
        <v>1151</v>
      </c>
      <c r="B659" s="16" t="s">
        <v>1152</v>
      </c>
      <c r="C659" s="15" t="s">
        <v>1153</v>
      </c>
      <c r="D659" s="28">
        <v>45054</v>
      </c>
      <c r="E659" s="29">
        <v>8560</v>
      </c>
      <c r="F659" s="29" t="s">
        <v>14</v>
      </c>
      <c r="G659" s="29">
        <v>8560</v>
      </c>
      <c r="H659" s="29">
        <f t="shared" si="30"/>
        <v>0</v>
      </c>
      <c r="I659" s="18" t="s">
        <v>19</v>
      </c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</row>
    <row r="660" spans="1:36" s="45" customFormat="1" ht="45" customHeight="1" x14ac:dyDescent="0.25">
      <c r="A660" s="15" t="s">
        <v>84</v>
      </c>
      <c r="B660" s="38" t="s">
        <v>1154</v>
      </c>
      <c r="C660" s="15" t="s">
        <v>1155</v>
      </c>
      <c r="D660" s="28">
        <v>45054</v>
      </c>
      <c r="E660" s="29">
        <v>4745</v>
      </c>
      <c r="F660" s="18" t="s">
        <v>14</v>
      </c>
      <c r="G660" s="18">
        <v>4745</v>
      </c>
      <c r="H660" s="18">
        <f t="shared" si="30"/>
        <v>0</v>
      </c>
      <c r="I660" s="18" t="s">
        <v>19</v>
      </c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</row>
    <row r="661" spans="1:36" s="45" customFormat="1" ht="75" customHeight="1" x14ac:dyDescent="0.25">
      <c r="A661" s="15" t="s">
        <v>457</v>
      </c>
      <c r="B661" s="16" t="s">
        <v>1156</v>
      </c>
      <c r="C661" s="15" t="s">
        <v>1157</v>
      </c>
      <c r="D661" s="28">
        <v>45054</v>
      </c>
      <c r="E661" s="18">
        <v>28468.62</v>
      </c>
      <c r="F661" s="18" t="s">
        <v>14</v>
      </c>
      <c r="G661" s="18">
        <v>28468.62</v>
      </c>
      <c r="H661" s="18">
        <f t="shared" si="30"/>
        <v>0</v>
      </c>
      <c r="I661" s="18" t="s">
        <v>19</v>
      </c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</row>
    <row r="662" spans="1:36" s="45" customFormat="1" ht="60" customHeight="1" x14ac:dyDescent="0.25">
      <c r="A662" s="15" t="s">
        <v>1148</v>
      </c>
      <c r="B662" s="16" t="s">
        <v>1158</v>
      </c>
      <c r="C662" s="15" t="s">
        <v>1159</v>
      </c>
      <c r="D662" s="28">
        <v>45054</v>
      </c>
      <c r="E662" s="18">
        <v>1043.9100000000001</v>
      </c>
      <c r="F662" s="18" t="s">
        <v>14</v>
      </c>
      <c r="G662" s="18"/>
      <c r="H662" s="18">
        <f t="shared" si="30"/>
        <v>1043.9100000000001</v>
      </c>
      <c r="I662" s="18" t="s">
        <v>15</v>
      </c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</row>
    <row r="663" spans="1:36" s="45" customFormat="1" ht="60" customHeight="1" x14ac:dyDescent="0.25">
      <c r="A663" s="15" t="s">
        <v>388</v>
      </c>
      <c r="B663" s="16" t="s">
        <v>476</v>
      </c>
      <c r="C663" s="15" t="s">
        <v>1160</v>
      </c>
      <c r="D663" s="28">
        <v>45055</v>
      </c>
      <c r="E663" s="29">
        <v>49998.96</v>
      </c>
      <c r="F663" s="18" t="s">
        <v>14</v>
      </c>
      <c r="G663" s="18">
        <v>49998.96</v>
      </c>
      <c r="H663" s="18">
        <f t="shared" si="30"/>
        <v>0</v>
      </c>
      <c r="I663" s="18" t="s">
        <v>19</v>
      </c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</row>
    <row r="664" spans="1:36" s="45" customFormat="1" ht="45" x14ac:dyDescent="0.25">
      <c r="A664" s="15" t="s">
        <v>1161</v>
      </c>
      <c r="B664" s="16" t="s">
        <v>1162</v>
      </c>
      <c r="C664" s="15">
        <v>11166</v>
      </c>
      <c r="D664" s="28">
        <v>45056</v>
      </c>
      <c r="E664" s="29">
        <v>4320</v>
      </c>
      <c r="F664" s="18" t="s">
        <v>14</v>
      </c>
      <c r="G664" s="18">
        <v>4320</v>
      </c>
      <c r="H664" s="18">
        <f t="shared" si="30"/>
        <v>0</v>
      </c>
      <c r="I664" s="18" t="s">
        <v>19</v>
      </c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</row>
    <row r="665" spans="1:36" s="45" customFormat="1" ht="60" x14ac:dyDescent="0.25">
      <c r="A665" s="15" t="s">
        <v>1163</v>
      </c>
      <c r="B665" s="16" t="s">
        <v>1164</v>
      </c>
      <c r="C665" s="15">
        <v>11199</v>
      </c>
      <c r="D665" s="28">
        <v>45057</v>
      </c>
      <c r="E665" s="29">
        <v>3200</v>
      </c>
      <c r="F665" s="18" t="s">
        <v>14</v>
      </c>
      <c r="G665" s="18">
        <v>3200</v>
      </c>
      <c r="H665" s="18">
        <f t="shared" si="30"/>
        <v>0</v>
      </c>
      <c r="I665" s="18" t="s">
        <v>19</v>
      </c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</row>
    <row r="666" spans="1:36" s="45" customFormat="1" ht="60" customHeight="1" x14ac:dyDescent="0.25">
      <c r="A666" s="15" t="s">
        <v>1165</v>
      </c>
      <c r="B666" s="16" t="s">
        <v>361</v>
      </c>
      <c r="C666" s="15" t="s">
        <v>1166</v>
      </c>
      <c r="D666" s="28">
        <v>45057</v>
      </c>
      <c r="E666" s="29">
        <v>63819.38</v>
      </c>
      <c r="F666" s="18" t="s">
        <v>14</v>
      </c>
      <c r="G666" s="18">
        <v>63819.38</v>
      </c>
      <c r="H666" s="18">
        <f t="shared" si="30"/>
        <v>0</v>
      </c>
      <c r="I666" s="18" t="s">
        <v>19</v>
      </c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</row>
    <row r="667" spans="1:36" s="45" customFormat="1" ht="105" customHeight="1" x14ac:dyDescent="0.25">
      <c r="A667" s="15" t="s">
        <v>306</v>
      </c>
      <c r="B667" s="16" t="s">
        <v>1167</v>
      </c>
      <c r="C667" s="15" t="s">
        <v>793</v>
      </c>
      <c r="D667" s="28">
        <v>45057</v>
      </c>
      <c r="E667" s="29">
        <v>7760</v>
      </c>
      <c r="F667" s="29" t="s">
        <v>14</v>
      </c>
      <c r="G667" s="29">
        <v>7760</v>
      </c>
      <c r="H667" s="29">
        <f t="shared" si="30"/>
        <v>0</v>
      </c>
      <c r="I667" s="18" t="s">
        <v>19</v>
      </c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</row>
    <row r="668" spans="1:36" s="45" customFormat="1" ht="105" customHeight="1" x14ac:dyDescent="0.25">
      <c r="A668" s="15" t="s">
        <v>1168</v>
      </c>
      <c r="B668" s="16" t="s">
        <v>1169</v>
      </c>
      <c r="C668" s="15" t="s">
        <v>793</v>
      </c>
      <c r="D668" s="28">
        <v>45057</v>
      </c>
      <c r="E668" s="29">
        <v>17200</v>
      </c>
      <c r="F668" s="29" t="s">
        <v>14</v>
      </c>
      <c r="G668" s="29">
        <v>17200</v>
      </c>
      <c r="H668" s="29">
        <f t="shared" si="30"/>
        <v>0</v>
      </c>
      <c r="I668" s="18" t="s">
        <v>19</v>
      </c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</row>
    <row r="669" spans="1:36" s="45" customFormat="1" ht="105" customHeight="1" x14ac:dyDescent="0.25">
      <c r="A669" s="15" t="s">
        <v>1170</v>
      </c>
      <c r="B669" s="16" t="s">
        <v>1171</v>
      </c>
      <c r="C669" s="15" t="s">
        <v>793</v>
      </c>
      <c r="D669" s="28">
        <v>45057</v>
      </c>
      <c r="E669" s="29">
        <v>14570</v>
      </c>
      <c r="F669" s="29" t="s">
        <v>14</v>
      </c>
      <c r="G669" s="29">
        <v>14570</v>
      </c>
      <c r="H669" s="29">
        <f t="shared" si="30"/>
        <v>0</v>
      </c>
      <c r="I669" s="18" t="s">
        <v>19</v>
      </c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</row>
    <row r="670" spans="1:36" s="45" customFormat="1" ht="105" customHeight="1" x14ac:dyDescent="0.25">
      <c r="A670" s="15" t="s">
        <v>412</v>
      </c>
      <c r="B670" s="16" t="s">
        <v>1172</v>
      </c>
      <c r="C670" s="15" t="s">
        <v>793</v>
      </c>
      <c r="D670" s="28">
        <v>45057</v>
      </c>
      <c r="E670" s="29">
        <v>5920</v>
      </c>
      <c r="F670" s="29" t="s">
        <v>14</v>
      </c>
      <c r="G670" s="29">
        <v>5920</v>
      </c>
      <c r="H670" s="29">
        <f t="shared" si="30"/>
        <v>0</v>
      </c>
      <c r="I670" s="18" t="s">
        <v>19</v>
      </c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</row>
    <row r="671" spans="1:36" s="45" customFormat="1" ht="90" customHeight="1" x14ac:dyDescent="0.25">
      <c r="A671" s="15" t="s">
        <v>306</v>
      </c>
      <c r="B671" s="16" t="s">
        <v>1173</v>
      </c>
      <c r="C671" s="15" t="s">
        <v>793</v>
      </c>
      <c r="D671" s="28">
        <v>45057</v>
      </c>
      <c r="E671" s="29">
        <v>7760</v>
      </c>
      <c r="F671" s="29" t="s">
        <v>14</v>
      </c>
      <c r="G671" s="34"/>
      <c r="H671" s="29">
        <f t="shared" si="30"/>
        <v>7760</v>
      </c>
      <c r="I671" s="18" t="s">
        <v>15</v>
      </c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</row>
    <row r="672" spans="1:36" s="45" customFormat="1" ht="60" x14ac:dyDescent="0.25">
      <c r="A672" s="15" t="s">
        <v>1174</v>
      </c>
      <c r="B672" s="16" t="s">
        <v>1175</v>
      </c>
      <c r="C672" s="15">
        <v>11202</v>
      </c>
      <c r="D672" s="28">
        <v>45058</v>
      </c>
      <c r="E672" s="29">
        <v>52000</v>
      </c>
      <c r="F672" s="29" t="s">
        <v>14</v>
      </c>
      <c r="G672" s="29">
        <v>52000</v>
      </c>
      <c r="H672" s="29">
        <f t="shared" si="30"/>
        <v>0</v>
      </c>
      <c r="I672" s="18" t="s">
        <v>19</v>
      </c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</row>
    <row r="673" spans="1:36" s="45" customFormat="1" ht="60" customHeight="1" x14ac:dyDescent="0.25">
      <c r="A673" s="15" t="s">
        <v>428</v>
      </c>
      <c r="B673" s="16" t="s">
        <v>1176</v>
      </c>
      <c r="C673" s="15" t="s">
        <v>1177</v>
      </c>
      <c r="D673" s="28">
        <v>45058</v>
      </c>
      <c r="E673" s="29">
        <v>6362.4</v>
      </c>
      <c r="F673" s="18" t="s">
        <v>14</v>
      </c>
      <c r="G673" s="18">
        <v>6362.4</v>
      </c>
      <c r="H673" s="18">
        <f t="shared" si="30"/>
        <v>0</v>
      </c>
      <c r="I673" s="18" t="s">
        <v>19</v>
      </c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</row>
    <row r="674" spans="1:36" s="45" customFormat="1" ht="45" customHeight="1" x14ac:dyDescent="0.25">
      <c r="A674" s="15" t="s">
        <v>84</v>
      </c>
      <c r="B674" s="38" t="s">
        <v>1178</v>
      </c>
      <c r="C674" s="15" t="s">
        <v>1179</v>
      </c>
      <c r="D674" s="28">
        <v>45058</v>
      </c>
      <c r="E674" s="29">
        <v>3445</v>
      </c>
      <c r="F674" s="18" t="s">
        <v>14</v>
      </c>
      <c r="G674" s="18">
        <v>3445</v>
      </c>
      <c r="H674" s="18">
        <f t="shared" si="30"/>
        <v>0</v>
      </c>
      <c r="I674" s="18" t="s">
        <v>19</v>
      </c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</row>
    <row r="675" spans="1:36" s="95" customFormat="1" ht="60" customHeight="1" x14ac:dyDescent="0.25">
      <c r="A675" s="15" t="s">
        <v>457</v>
      </c>
      <c r="B675" s="38" t="s">
        <v>1180</v>
      </c>
      <c r="C675" s="15" t="s">
        <v>1181</v>
      </c>
      <c r="D675" s="28">
        <v>45058</v>
      </c>
      <c r="E675" s="29">
        <v>1096.6099999999999</v>
      </c>
      <c r="F675" s="18" t="s">
        <v>14</v>
      </c>
      <c r="G675" s="18">
        <v>1096.6099999999999</v>
      </c>
      <c r="H675" s="18">
        <f t="shared" si="30"/>
        <v>0</v>
      </c>
      <c r="I675" s="18" t="s">
        <v>19</v>
      </c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</row>
    <row r="676" spans="1:36" s="45" customFormat="1" ht="60" customHeight="1" x14ac:dyDescent="0.25">
      <c r="A676" s="15" t="s">
        <v>457</v>
      </c>
      <c r="B676" s="38" t="s">
        <v>1182</v>
      </c>
      <c r="C676" s="15" t="s">
        <v>1183</v>
      </c>
      <c r="D676" s="28">
        <v>45058</v>
      </c>
      <c r="E676" s="29">
        <v>14458.91</v>
      </c>
      <c r="F676" s="18" t="s">
        <v>14</v>
      </c>
      <c r="G676" s="18">
        <v>14458.91</v>
      </c>
      <c r="H676" s="18">
        <f t="shared" si="30"/>
        <v>0</v>
      </c>
      <c r="I676" s="18" t="s">
        <v>19</v>
      </c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</row>
    <row r="677" spans="1:36" s="45" customFormat="1" ht="75" customHeight="1" x14ac:dyDescent="0.25">
      <c r="A677" s="15" t="s">
        <v>1184</v>
      </c>
      <c r="B677" s="16" t="s">
        <v>1185</v>
      </c>
      <c r="C677" s="15" t="s">
        <v>1186</v>
      </c>
      <c r="D677" s="28">
        <v>45058</v>
      </c>
      <c r="E677" s="29">
        <v>3179.98</v>
      </c>
      <c r="F677" s="18" t="s">
        <v>14</v>
      </c>
      <c r="G677" s="18">
        <v>3179.98</v>
      </c>
      <c r="H677" s="18">
        <f>+E677-G677</f>
        <v>0</v>
      </c>
      <c r="I677" s="18" t="s">
        <v>19</v>
      </c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</row>
    <row r="678" spans="1:36" s="45" customFormat="1" ht="45" x14ac:dyDescent="0.25">
      <c r="A678" s="15" t="s">
        <v>1187</v>
      </c>
      <c r="B678" s="16" t="s">
        <v>1188</v>
      </c>
      <c r="C678" s="15">
        <v>11233</v>
      </c>
      <c r="D678" s="28">
        <v>45061</v>
      </c>
      <c r="E678" s="29">
        <v>3000</v>
      </c>
      <c r="F678" s="29" t="s">
        <v>14</v>
      </c>
      <c r="G678" s="29">
        <v>3000</v>
      </c>
      <c r="H678" s="29">
        <f t="shared" ref="H678" si="31">+E678-G678</f>
        <v>0</v>
      </c>
      <c r="I678" s="18" t="s">
        <v>19</v>
      </c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</row>
    <row r="679" spans="1:36" s="45" customFormat="1" ht="75" customHeight="1" x14ac:dyDescent="0.25">
      <c r="A679" s="15" t="s">
        <v>1189</v>
      </c>
      <c r="B679" s="16" t="s">
        <v>1190</v>
      </c>
      <c r="C679" s="15" t="s">
        <v>1191</v>
      </c>
      <c r="D679" s="28">
        <v>45061</v>
      </c>
      <c r="E679" s="29">
        <v>119600</v>
      </c>
      <c r="F679" s="18" t="s">
        <v>14</v>
      </c>
      <c r="G679" s="18">
        <v>119600</v>
      </c>
      <c r="H679" s="18">
        <f t="shared" si="30"/>
        <v>0</v>
      </c>
      <c r="I679" s="18" t="s">
        <v>19</v>
      </c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</row>
    <row r="680" spans="1:36" s="55" customFormat="1" ht="45" customHeight="1" x14ac:dyDescent="0.25">
      <c r="A680" s="15" t="s">
        <v>1192</v>
      </c>
      <c r="B680" s="38" t="s">
        <v>823</v>
      </c>
      <c r="C680" s="15" t="s">
        <v>1193</v>
      </c>
      <c r="D680" s="28">
        <v>45062</v>
      </c>
      <c r="E680" s="29">
        <v>18458.7</v>
      </c>
      <c r="F680" s="18" t="s">
        <v>14</v>
      </c>
      <c r="G680" s="18"/>
      <c r="H680" s="18">
        <f t="shared" si="30"/>
        <v>18458.7</v>
      </c>
      <c r="I680" s="18" t="s">
        <v>15</v>
      </c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s="45" customFormat="1" ht="45" customHeight="1" x14ac:dyDescent="0.25">
      <c r="A681" s="15" t="s">
        <v>125</v>
      </c>
      <c r="B681" s="16" t="s">
        <v>1194</v>
      </c>
      <c r="C681" s="15" t="s">
        <v>1195</v>
      </c>
      <c r="D681" s="28">
        <v>45062</v>
      </c>
      <c r="E681" s="29">
        <v>8095</v>
      </c>
      <c r="F681" s="18" t="s">
        <v>14</v>
      </c>
      <c r="G681" s="18">
        <v>8095</v>
      </c>
      <c r="H681" s="18">
        <f t="shared" si="30"/>
        <v>0</v>
      </c>
      <c r="I681" s="18" t="s">
        <v>19</v>
      </c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</row>
    <row r="682" spans="1:36" s="45" customFormat="1" ht="45" customHeight="1" x14ac:dyDescent="0.25">
      <c r="A682" s="15" t="s">
        <v>96</v>
      </c>
      <c r="B682" s="16" t="s">
        <v>1196</v>
      </c>
      <c r="C682" s="15" t="s">
        <v>1197</v>
      </c>
      <c r="D682" s="28">
        <v>45062</v>
      </c>
      <c r="E682" s="29">
        <v>110000</v>
      </c>
      <c r="F682" s="18" t="s">
        <v>14</v>
      </c>
      <c r="G682" s="18">
        <v>110000</v>
      </c>
      <c r="H682" s="18">
        <f t="shared" si="30"/>
        <v>0</v>
      </c>
      <c r="I682" s="18" t="s">
        <v>19</v>
      </c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</row>
    <row r="683" spans="1:36" s="45" customFormat="1" ht="45" customHeight="1" x14ac:dyDescent="0.25">
      <c r="A683" s="15" t="s">
        <v>136</v>
      </c>
      <c r="B683" s="16" t="s">
        <v>1198</v>
      </c>
      <c r="C683" s="15" t="s">
        <v>1199</v>
      </c>
      <c r="D683" s="28">
        <v>45063</v>
      </c>
      <c r="E683" s="29">
        <v>13275</v>
      </c>
      <c r="F683" s="18" t="s">
        <v>14</v>
      </c>
      <c r="G683" s="18">
        <v>13275</v>
      </c>
      <c r="H683" s="18">
        <f t="shared" si="30"/>
        <v>0</v>
      </c>
      <c r="I683" s="18" t="s">
        <v>19</v>
      </c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</row>
    <row r="684" spans="1:36" s="45" customFormat="1" ht="45" x14ac:dyDescent="0.25">
      <c r="A684" s="15" t="s">
        <v>1200</v>
      </c>
      <c r="B684" s="16" t="s">
        <v>1201</v>
      </c>
      <c r="C684" s="15">
        <v>11258</v>
      </c>
      <c r="D684" s="28">
        <v>45063</v>
      </c>
      <c r="E684" s="29">
        <v>3000</v>
      </c>
      <c r="F684" s="29" t="s">
        <v>14</v>
      </c>
      <c r="G684" s="29">
        <v>3000</v>
      </c>
      <c r="H684" s="29">
        <f t="shared" si="30"/>
        <v>0</v>
      </c>
      <c r="I684" s="18" t="s">
        <v>19</v>
      </c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</row>
    <row r="685" spans="1:36" s="45" customFormat="1" ht="60" customHeight="1" x14ac:dyDescent="0.25">
      <c r="A685" s="15" t="s">
        <v>1202</v>
      </c>
      <c r="B685" s="16" t="s">
        <v>1203</v>
      </c>
      <c r="C685" s="15" t="s">
        <v>1204</v>
      </c>
      <c r="D685" s="28">
        <v>45063</v>
      </c>
      <c r="E685" s="29">
        <v>174464</v>
      </c>
      <c r="F685" s="18" t="s">
        <v>14</v>
      </c>
      <c r="G685" s="18">
        <v>174464</v>
      </c>
      <c r="H685" s="18">
        <f t="shared" si="30"/>
        <v>0</v>
      </c>
      <c r="I685" s="18" t="s">
        <v>19</v>
      </c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</row>
    <row r="686" spans="1:36" s="45" customFormat="1" ht="45" customHeight="1" x14ac:dyDescent="0.25">
      <c r="A686" s="15" t="s">
        <v>84</v>
      </c>
      <c r="B686" s="38" t="s">
        <v>1205</v>
      </c>
      <c r="C686" s="15" t="s">
        <v>1206</v>
      </c>
      <c r="D686" s="28">
        <v>45063</v>
      </c>
      <c r="E686" s="29">
        <v>455</v>
      </c>
      <c r="F686" s="18" t="s">
        <v>14</v>
      </c>
      <c r="G686" s="18">
        <v>455</v>
      </c>
      <c r="H686" s="18">
        <f t="shared" si="30"/>
        <v>0</v>
      </c>
      <c r="I686" s="18" t="s">
        <v>19</v>
      </c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</row>
    <row r="687" spans="1:36" s="45" customFormat="1" ht="60" customHeight="1" x14ac:dyDescent="0.25">
      <c r="A687" s="15" t="s">
        <v>136</v>
      </c>
      <c r="B687" s="16" t="s">
        <v>1207</v>
      </c>
      <c r="C687" s="15" t="s">
        <v>1208</v>
      </c>
      <c r="D687" s="28">
        <v>45064</v>
      </c>
      <c r="E687" s="29">
        <v>41595</v>
      </c>
      <c r="F687" s="18" t="s">
        <v>14</v>
      </c>
      <c r="G687" s="18">
        <v>41595</v>
      </c>
      <c r="H687" s="18">
        <f t="shared" si="30"/>
        <v>0</v>
      </c>
      <c r="I687" s="18" t="s">
        <v>19</v>
      </c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</row>
    <row r="688" spans="1:36" s="45" customFormat="1" ht="45" customHeight="1" x14ac:dyDescent="0.25">
      <c r="A688" s="15" t="s">
        <v>136</v>
      </c>
      <c r="B688" s="16" t="s">
        <v>1209</v>
      </c>
      <c r="C688" s="15" t="s">
        <v>1210</v>
      </c>
      <c r="D688" s="28">
        <v>45064</v>
      </c>
      <c r="E688" s="29">
        <v>15930</v>
      </c>
      <c r="F688" s="18" t="s">
        <v>14</v>
      </c>
      <c r="G688" s="18">
        <v>15930</v>
      </c>
      <c r="H688" s="18">
        <f t="shared" ref="H688:H691" si="32">+E688-G688</f>
        <v>0</v>
      </c>
      <c r="I688" s="18" t="s">
        <v>19</v>
      </c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</row>
    <row r="689" spans="1:36" s="45" customFormat="1" ht="45" x14ac:dyDescent="0.25">
      <c r="A689" s="15" t="s">
        <v>1211</v>
      </c>
      <c r="B689" s="16" t="s">
        <v>1212</v>
      </c>
      <c r="C689" s="15">
        <v>11299</v>
      </c>
      <c r="D689" s="28">
        <v>45065</v>
      </c>
      <c r="E689" s="29">
        <v>3000</v>
      </c>
      <c r="F689" s="29" t="s">
        <v>14</v>
      </c>
      <c r="G689" s="29">
        <v>3000</v>
      </c>
      <c r="H689" s="29">
        <f t="shared" si="32"/>
        <v>0</v>
      </c>
      <c r="I689" s="18" t="s">
        <v>19</v>
      </c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</row>
    <row r="690" spans="1:36" s="45" customFormat="1" ht="45" x14ac:dyDescent="0.25">
      <c r="A690" s="15" t="s">
        <v>1213</v>
      </c>
      <c r="B690" s="16" t="s">
        <v>1214</v>
      </c>
      <c r="C690" s="15">
        <v>11301</v>
      </c>
      <c r="D690" s="28">
        <v>45065</v>
      </c>
      <c r="E690" s="29">
        <v>5000</v>
      </c>
      <c r="F690" s="29" t="s">
        <v>14</v>
      </c>
      <c r="G690" s="29">
        <v>5000</v>
      </c>
      <c r="H690" s="29">
        <f t="shared" si="32"/>
        <v>0</v>
      </c>
      <c r="I690" s="18" t="s">
        <v>19</v>
      </c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</row>
    <row r="691" spans="1:36" s="45" customFormat="1" ht="45" x14ac:dyDescent="0.25">
      <c r="A691" s="15" t="s">
        <v>1215</v>
      </c>
      <c r="B691" s="16" t="s">
        <v>1216</v>
      </c>
      <c r="C691" s="15">
        <v>11308</v>
      </c>
      <c r="D691" s="28">
        <v>45065</v>
      </c>
      <c r="E691" s="29">
        <v>1200</v>
      </c>
      <c r="F691" s="29" t="s">
        <v>14</v>
      </c>
      <c r="G691" s="29">
        <v>1200</v>
      </c>
      <c r="H691" s="29">
        <f t="shared" si="32"/>
        <v>0</v>
      </c>
      <c r="I691" s="18" t="s">
        <v>19</v>
      </c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</row>
    <row r="692" spans="1:36" s="45" customFormat="1" ht="60" customHeight="1" x14ac:dyDescent="0.25">
      <c r="A692" s="15" t="s">
        <v>247</v>
      </c>
      <c r="B692" s="16" t="s">
        <v>1217</v>
      </c>
      <c r="C692" s="15" t="s">
        <v>1218</v>
      </c>
      <c r="D692" s="28">
        <v>45065</v>
      </c>
      <c r="E692" s="29">
        <v>17948.669999999998</v>
      </c>
      <c r="F692" s="29" t="s">
        <v>14</v>
      </c>
      <c r="G692" s="18">
        <v>17948.669999999998</v>
      </c>
      <c r="H692" s="18">
        <f>+E692-G692</f>
        <v>0</v>
      </c>
      <c r="I692" s="18" t="s">
        <v>19</v>
      </c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</row>
    <row r="693" spans="1:36" s="45" customFormat="1" ht="135" customHeight="1" x14ac:dyDescent="0.25">
      <c r="A693" s="15" t="s">
        <v>71</v>
      </c>
      <c r="B693" s="16" t="s">
        <v>1219</v>
      </c>
      <c r="C693" s="15" t="s">
        <v>1220</v>
      </c>
      <c r="D693" s="28">
        <v>45068</v>
      </c>
      <c r="E693" s="29">
        <v>53210</v>
      </c>
      <c r="F693" s="29" t="s">
        <v>14</v>
      </c>
      <c r="G693" s="34"/>
      <c r="H693" s="29">
        <f t="shared" ref="H693:H710" si="33">+E693-G693</f>
        <v>53210</v>
      </c>
      <c r="I693" s="18" t="s">
        <v>15</v>
      </c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</row>
    <row r="694" spans="1:36" s="45" customFormat="1" ht="45" x14ac:dyDescent="0.25">
      <c r="A694" s="15" t="s">
        <v>1221</v>
      </c>
      <c r="B694" s="16" t="s">
        <v>1222</v>
      </c>
      <c r="C694" s="15">
        <v>11335</v>
      </c>
      <c r="D694" s="28">
        <v>45069</v>
      </c>
      <c r="E694" s="29">
        <v>2400</v>
      </c>
      <c r="F694" s="29" t="s">
        <v>14</v>
      </c>
      <c r="G694" s="29">
        <v>2400</v>
      </c>
      <c r="H694" s="29">
        <f t="shared" si="33"/>
        <v>0</v>
      </c>
      <c r="I694" s="18" t="s">
        <v>19</v>
      </c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</row>
    <row r="695" spans="1:36" s="45" customFormat="1" ht="60" customHeight="1" x14ac:dyDescent="0.25">
      <c r="A695" s="15" t="s">
        <v>469</v>
      </c>
      <c r="B695" s="16" t="s">
        <v>1223</v>
      </c>
      <c r="C695" s="15" t="s">
        <v>1224</v>
      </c>
      <c r="D695" s="28">
        <v>45069</v>
      </c>
      <c r="E695" s="29">
        <v>46055.4</v>
      </c>
      <c r="F695" s="29" t="s">
        <v>14</v>
      </c>
      <c r="G695" s="29">
        <v>46055.4</v>
      </c>
      <c r="H695" s="29">
        <f>+E695-G695</f>
        <v>0</v>
      </c>
      <c r="I695" s="18" t="s">
        <v>19</v>
      </c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</row>
    <row r="696" spans="1:36" s="45" customFormat="1" ht="75" customHeight="1" x14ac:dyDescent="0.25">
      <c r="A696" s="15" t="s">
        <v>469</v>
      </c>
      <c r="B696" s="16" t="s">
        <v>1225</v>
      </c>
      <c r="C696" s="15" t="s">
        <v>1226</v>
      </c>
      <c r="D696" s="28">
        <v>45069</v>
      </c>
      <c r="E696" s="29">
        <v>11328</v>
      </c>
      <c r="F696" s="29" t="s">
        <v>14</v>
      </c>
      <c r="G696" s="29">
        <v>11328</v>
      </c>
      <c r="H696" s="29">
        <f t="shared" si="33"/>
        <v>0</v>
      </c>
      <c r="I696" s="18" t="s">
        <v>19</v>
      </c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</row>
    <row r="697" spans="1:36" s="45" customFormat="1" ht="105" customHeight="1" x14ac:dyDescent="0.25">
      <c r="A697" s="15" t="s">
        <v>306</v>
      </c>
      <c r="B697" s="16" t="s">
        <v>1227</v>
      </c>
      <c r="C697" s="15" t="s">
        <v>1228</v>
      </c>
      <c r="D697" s="28">
        <v>45069</v>
      </c>
      <c r="E697" s="29">
        <v>56110</v>
      </c>
      <c r="F697" s="29" t="s">
        <v>14</v>
      </c>
      <c r="G697" s="29">
        <v>56110</v>
      </c>
      <c r="H697" s="29">
        <f t="shared" si="33"/>
        <v>0</v>
      </c>
      <c r="I697" s="18" t="s">
        <v>19</v>
      </c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</row>
    <row r="698" spans="1:36" s="45" customFormat="1" ht="60" customHeight="1" x14ac:dyDescent="0.25">
      <c r="A698" s="15" t="s">
        <v>1229</v>
      </c>
      <c r="B698" s="16" t="s">
        <v>1230</v>
      </c>
      <c r="C698" s="15" t="s">
        <v>1231</v>
      </c>
      <c r="D698" s="28">
        <v>45069</v>
      </c>
      <c r="E698" s="29">
        <v>5000</v>
      </c>
      <c r="F698" s="29" t="s">
        <v>14</v>
      </c>
      <c r="G698" s="29">
        <v>5000</v>
      </c>
      <c r="H698" s="29">
        <f t="shared" si="33"/>
        <v>0</v>
      </c>
      <c r="I698" s="18" t="s">
        <v>19</v>
      </c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</row>
    <row r="699" spans="1:36" s="45" customFormat="1" ht="60" customHeight="1" x14ac:dyDescent="0.25">
      <c r="A699" s="15" t="s">
        <v>1232</v>
      </c>
      <c r="B699" s="16" t="s">
        <v>1230</v>
      </c>
      <c r="C699" s="15" t="s">
        <v>1233</v>
      </c>
      <c r="D699" s="28">
        <v>45069</v>
      </c>
      <c r="E699" s="29">
        <v>5000</v>
      </c>
      <c r="F699" s="29" t="s">
        <v>14</v>
      </c>
      <c r="G699" s="29">
        <v>5000</v>
      </c>
      <c r="H699" s="29">
        <f t="shared" si="33"/>
        <v>0</v>
      </c>
      <c r="I699" s="18" t="s">
        <v>19</v>
      </c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</row>
    <row r="700" spans="1:36" s="45" customFormat="1" ht="45" customHeight="1" x14ac:dyDescent="0.25">
      <c r="A700" s="15" t="s">
        <v>96</v>
      </c>
      <c r="B700" s="16" t="s">
        <v>97</v>
      </c>
      <c r="C700" s="15" t="s">
        <v>1234</v>
      </c>
      <c r="D700" s="28">
        <v>45070</v>
      </c>
      <c r="E700" s="29">
        <v>579900</v>
      </c>
      <c r="F700" s="29" t="s">
        <v>14</v>
      </c>
      <c r="G700" s="29">
        <v>579900</v>
      </c>
      <c r="H700" s="29">
        <f t="shared" si="33"/>
        <v>0</v>
      </c>
      <c r="I700" s="18" t="s">
        <v>19</v>
      </c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</row>
    <row r="701" spans="1:36" s="45" customFormat="1" ht="60" customHeight="1" x14ac:dyDescent="0.25">
      <c r="A701" s="15" t="s">
        <v>1235</v>
      </c>
      <c r="B701" s="16" t="s">
        <v>1236</v>
      </c>
      <c r="C701" s="15" t="s">
        <v>1237</v>
      </c>
      <c r="D701" s="28">
        <v>45072</v>
      </c>
      <c r="E701" s="29">
        <v>3582.08</v>
      </c>
      <c r="F701" s="29" t="s">
        <v>14</v>
      </c>
      <c r="G701" s="29">
        <v>3582.08</v>
      </c>
      <c r="H701" s="29">
        <f t="shared" si="33"/>
        <v>0</v>
      </c>
      <c r="I701" s="18" t="s">
        <v>19</v>
      </c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</row>
    <row r="702" spans="1:36" s="45" customFormat="1" ht="45" x14ac:dyDescent="0.25">
      <c r="A702" s="15" t="s">
        <v>1238</v>
      </c>
      <c r="B702" s="16" t="s">
        <v>1239</v>
      </c>
      <c r="C702" s="15">
        <v>11394</v>
      </c>
      <c r="D702" s="28">
        <v>45076</v>
      </c>
      <c r="E702" s="29">
        <v>6000</v>
      </c>
      <c r="F702" s="29" t="s">
        <v>14</v>
      </c>
      <c r="G702" s="29">
        <v>6000</v>
      </c>
      <c r="H702" s="29">
        <f t="shared" si="33"/>
        <v>0</v>
      </c>
      <c r="I702" s="18" t="s">
        <v>19</v>
      </c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</row>
    <row r="703" spans="1:36" s="45" customFormat="1" ht="45" x14ac:dyDescent="0.25">
      <c r="A703" s="15" t="s">
        <v>252</v>
      </c>
      <c r="B703" s="16" t="s">
        <v>1240</v>
      </c>
      <c r="C703" s="15">
        <v>136780</v>
      </c>
      <c r="D703" s="28">
        <v>45077</v>
      </c>
      <c r="E703" s="29">
        <v>3360</v>
      </c>
      <c r="F703" s="29" t="s">
        <v>14</v>
      </c>
      <c r="G703" s="29">
        <v>3360</v>
      </c>
      <c r="H703" s="29">
        <f t="shared" si="33"/>
        <v>0</v>
      </c>
      <c r="I703" s="18" t="s">
        <v>19</v>
      </c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</row>
    <row r="704" spans="1:36" s="45" customFormat="1" ht="45" x14ac:dyDescent="0.25">
      <c r="A704" s="15" t="s">
        <v>1241</v>
      </c>
      <c r="B704" s="16" t="s">
        <v>1242</v>
      </c>
      <c r="C704" s="15">
        <v>136793</v>
      </c>
      <c r="D704" s="28">
        <v>45077</v>
      </c>
      <c r="E704" s="29">
        <v>4800</v>
      </c>
      <c r="F704" s="29" t="s">
        <v>14</v>
      </c>
      <c r="G704" s="29"/>
      <c r="H704" s="29">
        <f t="shared" si="33"/>
        <v>4800</v>
      </c>
      <c r="I704" s="18" t="s">
        <v>15</v>
      </c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</row>
    <row r="705" spans="1:36" s="45" customFormat="1" ht="60" customHeight="1" x14ac:dyDescent="0.25">
      <c r="A705" s="15" t="s">
        <v>283</v>
      </c>
      <c r="B705" s="16" t="s">
        <v>1243</v>
      </c>
      <c r="C705" s="15" t="s">
        <v>1244</v>
      </c>
      <c r="D705" s="28">
        <v>45074</v>
      </c>
      <c r="E705" s="29">
        <v>61489.08</v>
      </c>
      <c r="F705" s="29" t="s">
        <v>14</v>
      </c>
      <c r="G705" s="29">
        <v>61489.08</v>
      </c>
      <c r="H705" s="18">
        <f t="shared" si="33"/>
        <v>0</v>
      </c>
      <c r="I705" s="18" t="s">
        <v>19</v>
      </c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</row>
    <row r="706" spans="1:36" s="45" customFormat="1" ht="60" customHeight="1" x14ac:dyDescent="0.25">
      <c r="A706" s="15" t="s">
        <v>283</v>
      </c>
      <c r="B706" s="16" t="s">
        <v>908</v>
      </c>
      <c r="C706" s="15" t="s">
        <v>1245</v>
      </c>
      <c r="D706" s="28">
        <v>45074</v>
      </c>
      <c r="E706" s="29">
        <v>40039.019999999997</v>
      </c>
      <c r="F706" s="29" t="s">
        <v>14</v>
      </c>
      <c r="G706" s="29">
        <v>40039.019999999997</v>
      </c>
      <c r="H706" s="18">
        <f t="shared" si="33"/>
        <v>0</v>
      </c>
      <c r="I706" s="18" t="s">
        <v>19</v>
      </c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</row>
    <row r="707" spans="1:36" s="45" customFormat="1" ht="60" customHeight="1" x14ac:dyDescent="0.25">
      <c r="A707" s="15" t="s">
        <v>283</v>
      </c>
      <c r="B707" s="16" t="s">
        <v>1246</v>
      </c>
      <c r="C707" s="15" t="s">
        <v>1247</v>
      </c>
      <c r="D707" s="28">
        <v>45074</v>
      </c>
      <c r="E707" s="29">
        <v>11561.89</v>
      </c>
      <c r="F707" s="29" t="s">
        <v>14</v>
      </c>
      <c r="G707" s="29">
        <v>11561.89</v>
      </c>
      <c r="H707" s="18">
        <f t="shared" si="33"/>
        <v>0</v>
      </c>
      <c r="I707" s="18" t="s">
        <v>19</v>
      </c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</row>
    <row r="708" spans="1:36" s="45" customFormat="1" ht="45" customHeight="1" x14ac:dyDescent="0.25">
      <c r="A708" s="15" t="s">
        <v>16</v>
      </c>
      <c r="B708" s="16" t="s">
        <v>1248</v>
      </c>
      <c r="C708" s="15" t="s">
        <v>1249</v>
      </c>
      <c r="D708" s="28">
        <v>45077</v>
      </c>
      <c r="E708" s="29">
        <v>674994.43</v>
      </c>
      <c r="F708" s="18" t="s">
        <v>14</v>
      </c>
      <c r="G708" s="29">
        <v>674994.43</v>
      </c>
      <c r="H708" s="29">
        <f t="shared" si="33"/>
        <v>0</v>
      </c>
      <c r="I708" s="18" t="s">
        <v>19</v>
      </c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</row>
    <row r="709" spans="1:36" s="45" customFormat="1" ht="45" customHeight="1" x14ac:dyDescent="0.25">
      <c r="A709" s="15" t="s">
        <v>16</v>
      </c>
      <c r="B709" s="16" t="s">
        <v>1248</v>
      </c>
      <c r="C709" s="15" t="s">
        <v>1250</v>
      </c>
      <c r="D709" s="28">
        <v>45077</v>
      </c>
      <c r="E709" s="29">
        <v>13845.51</v>
      </c>
      <c r="F709" s="18" t="s">
        <v>14</v>
      </c>
      <c r="G709" s="29">
        <v>13845.51</v>
      </c>
      <c r="H709" s="29">
        <f t="shared" si="33"/>
        <v>0</v>
      </c>
      <c r="I709" s="18" t="s">
        <v>19</v>
      </c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</row>
    <row r="710" spans="1:36" s="45" customFormat="1" ht="45" customHeight="1" x14ac:dyDescent="0.25">
      <c r="A710" s="15" t="s">
        <v>67</v>
      </c>
      <c r="B710" s="16" t="s">
        <v>1251</v>
      </c>
      <c r="C710" s="15"/>
      <c r="D710" s="28">
        <v>45077</v>
      </c>
      <c r="E710" s="29">
        <v>16235.46</v>
      </c>
      <c r="F710" s="29" t="s">
        <v>14</v>
      </c>
      <c r="G710" s="29">
        <v>16235.46</v>
      </c>
      <c r="H710" s="29">
        <f t="shared" si="33"/>
        <v>0</v>
      </c>
      <c r="I710" s="18" t="s">
        <v>19</v>
      </c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</row>
    <row r="711" spans="1:36" s="45" customFormat="1" ht="15" customHeight="1" x14ac:dyDescent="0.25">
      <c r="A711" s="27" t="s">
        <v>1252</v>
      </c>
      <c r="B711" s="16"/>
      <c r="C711" s="15"/>
      <c r="D711" s="28"/>
      <c r="E711" s="34">
        <f>SUM(E624:E710)</f>
        <v>3991452.13</v>
      </c>
      <c r="F711" s="34">
        <f t="shared" ref="F711:G711" si="34">SUM(F624:F710)</f>
        <v>0</v>
      </c>
      <c r="G711" s="34">
        <f t="shared" si="34"/>
        <v>3906179.52</v>
      </c>
      <c r="H711" s="34">
        <f>SUM(H624:H710)</f>
        <v>85272.61</v>
      </c>
      <c r="I711" s="26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</row>
    <row r="712" spans="1:36" s="45" customFormat="1" ht="60" customHeight="1" x14ac:dyDescent="0.25">
      <c r="A712" s="15" t="s">
        <v>1253</v>
      </c>
      <c r="B712" s="38" t="s">
        <v>1254</v>
      </c>
      <c r="C712" s="15" t="s">
        <v>1255</v>
      </c>
      <c r="D712" s="17">
        <v>45009</v>
      </c>
      <c r="E712" s="29">
        <v>266444</v>
      </c>
      <c r="F712" s="18" t="s">
        <v>14</v>
      </c>
      <c r="G712" s="29">
        <v>266444</v>
      </c>
      <c r="H712" s="18">
        <f t="shared" ref="H712:H775" si="35">+E712-G712</f>
        <v>0</v>
      </c>
      <c r="I712" s="18" t="s">
        <v>19</v>
      </c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</row>
    <row r="713" spans="1:36" s="45" customFormat="1" ht="60" customHeight="1" x14ac:dyDescent="0.25">
      <c r="A713" s="43" t="s">
        <v>1256</v>
      </c>
      <c r="B713" s="38" t="s">
        <v>1257</v>
      </c>
      <c r="C713" s="15">
        <v>3720010295</v>
      </c>
      <c r="D713" s="17">
        <v>45051</v>
      </c>
      <c r="E713" s="29">
        <v>38283</v>
      </c>
      <c r="F713" s="18" t="s">
        <v>14</v>
      </c>
      <c r="G713" s="29"/>
      <c r="H713" s="18">
        <f t="shared" si="35"/>
        <v>38283</v>
      </c>
      <c r="I713" s="18" t="s">
        <v>15</v>
      </c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</row>
    <row r="714" spans="1:36" s="45" customFormat="1" ht="60" customHeight="1" x14ac:dyDescent="0.25">
      <c r="A714" s="43" t="s">
        <v>1256</v>
      </c>
      <c r="B714" s="38" t="s">
        <v>1257</v>
      </c>
      <c r="C714" s="15">
        <v>2870020457</v>
      </c>
      <c r="D714" s="17">
        <v>45051</v>
      </c>
      <c r="E714" s="29">
        <v>14550</v>
      </c>
      <c r="F714" s="18" t="s">
        <v>14</v>
      </c>
      <c r="G714" s="29"/>
      <c r="H714" s="18">
        <f t="shared" si="35"/>
        <v>14550</v>
      </c>
      <c r="I714" s="18" t="s">
        <v>15</v>
      </c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</row>
    <row r="715" spans="1:36" s="45" customFormat="1" ht="60" customHeight="1" x14ac:dyDescent="0.25">
      <c r="A715" s="15" t="s">
        <v>306</v>
      </c>
      <c r="B715" s="16" t="s">
        <v>1258</v>
      </c>
      <c r="C715" s="15" t="s">
        <v>793</v>
      </c>
      <c r="D715" s="28">
        <v>45057</v>
      </c>
      <c r="E715" s="29">
        <v>7500</v>
      </c>
      <c r="F715" s="29" t="s">
        <v>14</v>
      </c>
      <c r="G715" s="29">
        <v>7500</v>
      </c>
      <c r="H715" s="29">
        <f t="shared" si="35"/>
        <v>0</v>
      </c>
      <c r="I715" s="18" t="s">
        <v>19</v>
      </c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</row>
    <row r="716" spans="1:36" s="45" customFormat="1" ht="60" customHeight="1" x14ac:dyDescent="0.25">
      <c r="A716" s="15" t="s">
        <v>1259</v>
      </c>
      <c r="B716" s="38" t="s">
        <v>1260</v>
      </c>
      <c r="C716" s="15" t="s">
        <v>1261</v>
      </c>
      <c r="D716" s="28">
        <v>45068</v>
      </c>
      <c r="E716" s="29">
        <v>343.76</v>
      </c>
      <c r="F716" s="18" t="s">
        <v>14</v>
      </c>
      <c r="G716" s="18">
        <v>343.76</v>
      </c>
      <c r="H716" s="18">
        <f t="shared" si="35"/>
        <v>0</v>
      </c>
      <c r="I716" s="18" t="s">
        <v>19</v>
      </c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</row>
    <row r="717" spans="1:36" s="95" customFormat="1" ht="60" customHeight="1" x14ac:dyDescent="0.25">
      <c r="A717" s="15" t="s">
        <v>306</v>
      </c>
      <c r="B717" s="38" t="s">
        <v>1262</v>
      </c>
      <c r="C717" s="15" t="s">
        <v>1263</v>
      </c>
      <c r="D717" s="28">
        <v>45068</v>
      </c>
      <c r="E717" s="29">
        <v>1291.51</v>
      </c>
      <c r="F717" s="18" t="s">
        <v>14</v>
      </c>
      <c r="G717" s="18">
        <v>1291.51</v>
      </c>
      <c r="H717" s="18">
        <f t="shared" si="35"/>
        <v>0</v>
      </c>
      <c r="I717" s="18" t="s">
        <v>19</v>
      </c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</row>
    <row r="718" spans="1:36" s="45" customFormat="1" ht="60" customHeight="1" x14ac:dyDescent="0.25">
      <c r="A718" s="43" t="s">
        <v>1256</v>
      </c>
      <c r="B718" s="38" t="s">
        <v>1257</v>
      </c>
      <c r="C718" s="15">
        <v>2470010071</v>
      </c>
      <c r="D718" s="17">
        <v>45076</v>
      </c>
      <c r="E718" s="29">
        <v>1798.42</v>
      </c>
      <c r="F718" s="18" t="s">
        <v>14</v>
      </c>
      <c r="G718" s="29"/>
      <c r="H718" s="18">
        <f t="shared" si="35"/>
        <v>1798.42</v>
      </c>
      <c r="I718" s="18" t="s">
        <v>15</v>
      </c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</row>
    <row r="719" spans="1:36" s="45" customFormat="1" ht="60" customHeight="1" x14ac:dyDescent="0.25">
      <c r="A719" s="43" t="s">
        <v>1256</v>
      </c>
      <c r="B719" s="38" t="s">
        <v>1257</v>
      </c>
      <c r="C719" s="15">
        <v>3970010608</v>
      </c>
      <c r="D719" s="17">
        <v>45076</v>
      </c>
      <c r="E719" s="29">
        <v>9316.52</v>
      </c>
      <c r="F719" s="18" t="s">
        <v>14</v>
      </c>
      <c r="G719" s="18"/>
      <c r="H719" s="18">
        <f t="shared" si="35"/>
        <v>9316.52</v>
      </c>
      <c r="I719" s="18" t="s">
        <v>15</v>
      </c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</row>
    <row r="720" spans="1:36" s="45" customFormat="1" ht="60" customHeight="1" x14ac:dyDescent="0.25">
      <c r="A720" s="43" t="s">
        <v>1256</v>
      </c>
      <c r="B720" s="38" t="s">
        <v>1257</v>
      </c>
      <c r="C720" s="15">
        <v>8000050596</v>
      </c>
      <c r="D720" s="17">
        <v>45076</v>
      </c>
      <c r="E720" s="29">
        <v>8750</v>
      </c>
      <c r="F720" s="18" t="s">
        <v>14</v>
      </c>
      <c r="G720" s="18"/>
      <c r="H720" s="18">
        <f t="shared" si="35"/>
        <v>8750</v>
      </c>
      <c r="I720" s="18" t="s">
        <v>15</v>
      </c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</row>
    <row r="721" spans="1:36" s="45" customFormat="1" ht="60" customHeight="1" x14ac:dyDescent="0.25">
      <c r="A721" s="15" t="s">
        <v>136</v>
      </c>
      <c r="B721" s="16" t="s">
        <v>1264</v>
      </c>
      <c r="C721" s="15" t="s">
        <v>1265</v>
      </c>
      <c r="D721" s="28">
        <v>45078</v>
      </c>
      <c r="E721" s="29">
        <v>150804</v>
      </c>
      <c r="F721" s="29" t="s">
        <v>14</v>
      </c>
      <c r="G721" s="29">
        <v>150804</v>
      </c>
      <c r="H721" s="29">
        <f t="shared" si="35"/>
        <v>0</v>
      </c>
      <c r="I721" s="18" t="s">
        <v>19</v>
      </c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</row>
    <row r="722" spans="1:36" s="45" customFormat="1" ht="75" customHeight="1" x14ac:dyDescent="0.25">
      <c r="A722" s="43" t="s">
        <v>680</v>
      </c>
      <c r="B722" s="38" t="s">
        <v>1266</v>
      </c>
      <c r="C722" s="15" t="s">
        <v>1267</v>
      </c>
      <c r="D722" s="17">
        <v>45078</v>
      </c>
      <c r="E722" s="29">
        <v>4584</v>
      </c>
      <c r="F722" s="18" t="s">
        <v>14</v>
      </c>
      <c r="G722" s="29">
        <v>4584</v>
      </c>
      <c r="H722" s="18">
        <f t="shared" si="35"/>
        <v>0</v>
      </c>
      <c r="I722" s="18" t="s">
        <v>19</v>
      </c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</row>
    <row r="723" spans="1:36" s="45" customFormat="1" ht="75" customHeight="1" x14ac:dyDescent="0.25">
      <c r="A723" s="43" t="s">
        <v>680</v>
      </c>
      <c r="B723" s="38" t="s">
        <v>1266</v>
      </c>
      <c r="C723" s="15" t="s">
        <v>1268</v>
      </c>
      <c r="D723" s="17">
        <v>45078</v>
      </c>
      <c r="E723" s="29">
        <v>1528</v>
      </c>
      <c r="F723" s="18" t="s">
        <v>14</v>
      </c>
      <c r="G723" s="29">
        <v>1528</v>
      </c>
      <c r="H723" s="18">
        <f t="shared" si="35"/>
        <v>0</v>
      </c>
      <c r="I723" s="18" t="s">
        <v>19</v>
      </c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</row>
    <row r="724" spans="1:36" s="45" customFormat="1" ht="75" customHeight="1" x14ac:dyDescent="0.25">
      <c r="A724" s="43" t="s">
        <v>680</v>
      </c>
      <c r="B724" s="38" t="s">
        <v>1266</v>
      </c>
      <c r="C724" s="15" t="s">
        <v>1269</v>
      </c>
      <c r="D724" s="17">
        <v>45078</v>
      </c>
      <c r="E724" s="29">
        <v>4584</v>
      </c>
      <c r="F724" s="18" t="s">
        <v>14</v>
      </c>
      <c r="G724" s="29">
        <v>4584</v>
      </c>
      <c r="H724" s="18">
        <f t="shared" si="35"/>
        <v>0</v>
      </c>
      <c r="I724" s="18" t="s">
        <v>19</v>
      </c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</row>
    <row r="725" spans="1:36" s="45" customFormat="1" ht="30" customHeight="1" x14ac:dyDescent="0.25">
      <c r="A725" s="15" t="s">
        <v>153</v>
      </c>
      <c r="B725" s="38" t="s">
        <v>154</v>
      </c>
      <c r="C725" s="15" t="s">
        <v>1270</v>
      </c>
      <c r="D725" s="28">
        <v>45078</v>
      </c>
      <c r="E725" s="29">
        <v>4317</v>
      </c>
      <c r="F725" s="18" t="s">
        <v>14</v>
      </c>
      <c r="G725" s="18">
        <v>4317</v>
      </c>
      <c r="H725" s="18">
        <f t="shared" si="35"/>
        <v>0</v>
      </c>
      <c r="I725" s="18" t="s">
        <v>19</v>
      </c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</row>
    <row r="726" spans="1:36" s="95" customFormat="1" ht="75" customHeight="1" x14ac:dyDescent="0.25">
      <c r="A726" s="43" t="s">
        <v>306</v>
      </c>
      <c r="B726" s="38" t="s">
        <v>1271</v>
      </c>
      <c r="C726" s="15" t="s">
        <v>1272</v>
      </c>
      <c r="D726" s="17">
        <v>45078</v>
      </c>
      <c r="E726" s="29">
        <v>3058.78</v>
      </c>
      <c r="F726" s="18" t="s">
        <v>14</v>
      </c>
      <c r="G726" s="29">
        <v>3058.78</v>
      </c>
      <c r="H726" s="18">
        <f t="shared" si="35"/>
        <v>0</v>
      </c>
      <c r="I726" s="18" t="s">
        <v>19</v>
      </c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</row>
    <row r="727" spans="1:36" s="45" customFormat="1" ht="75" customHeight="1" x14ac:dyDescent="0.25">
      <c r="A727" s="43" t="s">
        <v>1256</v>
      </c>
      <c r="B727" s="38" t="s">
        <v>1257</v>
      </c>
      <c r="C727" s="15">
        <v>3720020185</v>
      </c>
      <c r="D727" s="17">
        <v>45079</v>
      </c>
      <c r="E727" s="29">
        <v>14277</v>
      </c>
      <c r="F727" s="18" t="s">
        <v>14</v>
      </c>
      <c r="G727" s="29"/>
      <c r="H727" s="18">
        <f t="shared" si="35"/>
        <v>14277</v>
      </c>
      <c r="I727" s="18" t="s">
        <v>15</v>
      </c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</row>
    <row r="728" spans="1:36" s="45" customFormat="1" ht="75" customHeight="1" x14ac:dyDescent="0.25">
      <c r="A728" s="15" t="s">
        <v>428</v>
      </c>
      <c r="B728" s="16" t="s">
        <v>1273</v>
      </c>
      <c r="C728" s="15" t="s">
        <v>1274</v>
      </c>
      <c r="D728" s="28">
        <v>45079</v>
      </c>
      <c r="E728" s="29">
        <v>1144.01</v>
      </c>
      <c r="F728" s="18" t="s">
        <v>14</v>
      </c>
      <c r="G728" s="18">
        <v>1144.01</v>
      </c>
      <c r="H728" s="18">
        <f t="shared" si="35"/>
        <v>0</v>
      </c>
      <c r="I728" s="18" t="s">
        <v>19</v>
      </c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</row>
    <row r="729" spans="1:36" s="45" customFormat="1" ht="45" x14ac:dyDescent="0.25">
      <c r="A729" s="43" t="s">
        <v>1275</v>
      </c>
      <c r="B729" s="38" t="s">
        <v>1276</v>
      </c>
      <c r="C729" s="15">
        <v>136817</v>
      </c>
      <c r="D729" s="17">
        <v>45079</v>
      </c>
      <c r="E729" s="29">
        <v>2000</v>
      </c>
      <c r="F729" s="18" t="s">
        <v>14</v>
      </c>
      <c r="G729" s="29">
        <v>2000</v>
      </c>
      <c r="H729" s="18">
        <f t="shared" si="35"/>
        <v>0</v>
      </c>
      <c r="I729" s="18" t="s">
        <v>19</v>
      </c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</row>
    <row r="730" spans="1:36" s="45" customFormat="1" ht="45" x14ac:dyDescent="0.25">
      <c r="A730" s="43" t="s">
        <v>1277</v>
      </c>
      <c r="B730" s="38" t="s">
        <v>1278</v>
      </c>
      <c r="C730" s="15">
        <v>136840</v>
      </c>
      <c r="D730" s="17">
        <v>45082</v>
      </c>
      <c r="E730" s="29">
        <v>4800</v>
      </c>
      <c r="F730" s="18" t="s">
        <v>14</v>
      </c>
      <c r="G730" s="29">
        <v>4800</v>
      </c>
      <c r="H730" s="18">
        <f t="shared" si="35"/>
        <v>0</v>
      </c>
      <c r="I730" s="18" t="s">
        <v>19</v>
      </c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</row>
    <row r="731" spans="1:36" s="45" customFormat="1" ht="60" customHeight="1" x14ac:dyDescent="0.25">
      <c r="A731" s="43" t="s">
        <v>247</v>
      </c>
      <c r="B731" s="16" t="s">
        <v>1279</v>
      </c>
      <c r="C731" s="15" t="s">
        <v>1280</v>
      </c>
      <c r="D731" s="17">
        <v>45082</v>
      </c>
      <c r="E731" s="29">
        <v>2597.9</v>
      </c>
      <c r="F731" s="18" t="s">
        <v>14</v>
      </c>
      <c r="G731" s="29">
        <v>2597.9</v>
      </c>
      <c r="H731" s="18">
        <f t="shared" si="35"/>
        <v>0</v>
      </c>
      <c r="I731" s="18" t="s">
        <v>19</v>
      </c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</row>
    <row r="732" spans="1:36" s="45" customFormat="1" ht="45" customHeight="1" x14ac:dyDescent="0.25">
      <c r="A732" s="43" t="s">
        <v>306</v>
      </c>
      <c r="B732" s="16" t="s">
        <v>1281</v>
      </c>
      <c r="C732" s="15" t="s">
        <v>1282</v>
      </c>
      <c r="D732" s="17">
        <v>45083</v>
      </c>
      <c r="E732" s="29">
        <v>5000</v>
      </c>
      <c r="F732" s="18" t="s">
        <v>14</v>
      </c>
      <c r="G732" s="29">
        <v>5000</v>
      </c>
      <c r="H732" s="18">
        <f t="shared" si="35"/>
        <v>0</v>
      </c>
      <c r="I732" s="18" t="s">
        <v>19</v>
      </c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</row>
    <row r="733" spans="1:36" s="45" customFormat="1" ht="60" customHeight="1" x14ac:dyDescent="0.25">
      <c r="A733" s="15" t="s">
        <v>306</v>
      </c>
      <c r="B733" s="38" t="s">
        <v>1283</v>
      </c>
      <c r="C733" s="15" t="s">
        <v>1284</v>
      </c>
      <c r="D733" s="17">
        <v>45083</v>
      </c>
      <c r="E733" s="29">
        <v>18793</v>
      </c>
      <c r="F733" s="18" t="s">
        <v>14</v>
      </c>
      <c r="G733" s="29">
        <v>18793</v>
      </c>
      <c r="H733" s="18">
        <f t="shared" si="35"/>
        <v>0</v>
      </c>
      <c r="I733" s="18" t="s">
        <v>19</v>
      </c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</row>
    <row r="734" spans="1:36" s="45" customFormat="1" ht="30" customHeight="1" x14ac:dyDescent="0.25">
      <c r="A734" s="15" t="s">
        <v>306</v>
      </c>
      <c r="B734" s="16" t="s">
        <v>172</v>
      </c>
      <c r="C734" s="15" t="s">
        <v>1284</v>
      </c>
      <c r="D734" s="17">
        <v>45083</v>
      </c>
      <c r="E734" s="29">
        <v>1420</v>
      </c>
      <c r="F734" s="18" t="s">
        <v>14</v>
      </c>
      <c r="G734" s="29">
        <v>1420</v>
      </c>
      <c r="H734" s="18">
        <f>+E734-G734</f>
        <v>0</v>
      </c>
      <c r="I734" s="18" t="s">
        <v>19</v>
      </c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</row>
    <row r="735" spans="1:36" s="45" customFormat="1" ht="30" customHeight="1" x14ac:dyDescent="0.25">
      <c r="A735" s="15" t="s">
        <v>306</v>
      </c>
      <c r="B735" s="16" t="s">
        <v>173</v>
      </c>
      <c r="C735" s="15" t="s">
        <v>1284</v>
      </c>
      <c r="D735" s="17">
        <v>45083</v>
      </c>
      <c r="E735" s="29">
        <v>1418</v>
      </c>
      <c r="F735" s="18" t="s">
        <v>14</v>
      </c>
      <c r="G735" s="29">
        <v>1418</v>
      </c>
      <c r="H735" s="18">
        <f t="shared" ref="H735:H736" si="36">+E735-G735</f>
        <v>0</v>
      </c>
      <c r="I735" s="18" t="s">
        <v>19</v>
      </c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</row>
    <row r="736" spans="1:36" s="45" customFormat="1" ht="45" customHeight="1" x14ac:dyDescent="0.25">
      <c r="A736" s="15" t="s">
        <v>306</v>
      </c>
      <c r="B736" s="16" t="s">
        <v>174</v>
      </c>
      <c r="C736" s="15" t="s">
        <v>1284</v>
      </c>
      <c r="D736" s="17">
        <v>45083</v>
      </c>
      <c r="E736" s="29">
        <v>240</v>
      </c>
      <c r="F736" s="18" t="s">
        <v>14</v>
      </c>
      <c r="G736" s="29">
        <v>240</v>
      </c>
      <c r="H736" s="18">
        <f t="shared" si="36"/>
        <v>0</v>
      </c>
      <c r="I736" s="18" t="s">
        <v>19</v>
      </c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</row>
    <row r="737" spans="1:36" s="45" customFormat="1" ht="60" customHeight="1" x14ac:dyDescent="0.25">
      <c r="A737" s="15" t="s">
        <v>306</v>
      </c>
      <c r="B737" s="38" t="s">
        <v>980</v>
      </c>
      <c r="C737" s="15" t="s">
        <v>1284</v>
      </c>
      <c r="D737" s="17">
        <v>45083</v>
      </c>
      <c r="E737" s="29">
        <v>25</v>
      </c>
      <c r="F737" s="18" t="s">
        <v>14</v>
      </c>
      <c r="G737" s="29">
        <v>25</v>
      </c>
      <c r="H737" s="18">
        <f>+E737-G737</f>
        <v>0</v>
      </c>
      <c r="I737" s="18" t="s">
        <v>19</v>
      </c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</row>
    <row r="738" spans="1:36" s="45" customFormat="1" ht="60" customHeight="1" x14ac:dyDescent="0.25">
      <c r="A738" s="15" t="s">
        <v>306</v>
      </c>
      <c r="B738" s="38" t="s">
        <v>1285</v>
      </c>
      <c r="C738" s="15" t="s">
        <v>1284</v>
      </c>
      <c r="D738" s="28">
        <v>45083</v>
      </c>
      <c r="E738" s="29">
        <v>599432.49</v>
      </c>
      <c r="F738" s="18" t="s">
        <v>14</v>
      </c>
      <c r="G738" s="18">
        <v>599432.49</v>
      </c>
      <c r="H738" s="18">
        <f t="shared" si="35"/>
        <v>0</v>
      </c>
      <c r="I738" s="18" t="s">
        <v>19</v>
      </c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</row>
    <row r="739" spans="1:36" s="45" customFormat="1" ht="30" customHeight="1" x14ac:dyDescent="0.25">
      <c r="A739" s="15" t="s">
        <v>306</v>
      </c>
      <c r="B739" s="16" t="s">
        <v>172</v>
      </c>
      <c r="C739" s="15" t="s">
        <v>1284</v>
      </c>
      <c r="D739" s="28">
        <v>45083</v>
      </c>
      <c r="E739" s="29">
        <v>50573.3</v>
      </c>
      <c r="F739" s="18" t="s">
        <v>14</v>
      </c>
      <c r="G739" s="29">
        <v>50573.3</v>
      </c>
      <c r="H739" s="18">
        <f t="shared" si="35"/>
        <v>0</v>
      </c>
      <c r="I739" s="18" t="s">
        <v>19</v>
      </c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</row>
    <row r="740" spans="1:36" s="45" customFormat="1" ht="30" customHeight="1" x14ac:dyDescent="0.25">
      <c r="A740" s="15" t="s">
        <v>306</v>
      </c>
      <c r="B740" s="16" t="s">
        <v>173</v>
      </c>
      <c r="C740" s="15" t="s">
        <v>1284</v>
      </c>
      <c r="D740" s="28">
        <v>45083</v>
      </c>
      <c r="E740" s="29">
        <v>50502.09</v>
      </c>
      <c r="F740" s="18" t="s">
        <v>14</v>
      </c>
      <c r="G740" s="29">
        <v>50502.09</v>
      </c>
      <c r="H740" s="18">
        <f t="shared" si="35"/>
        <v>0</v>
      </c>
      <c r="I740" s="18" t="s">
        <v>19</v>
      </c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</row>
    <row r="741" spans="1:36" s="45" customFormat="1" ht="45" customHeight="1" x14ac:dyDescent="0.25">
      <c r="A741" s="15" t="s">
        <v>306</v>
      </c>
      <c r="B741" s="16" t="s">
        <v>174</v>
      </c>
      <c r="C741" s="15" t="s">
        <v>1284</v>
      </c>
      <c r="D741" s="28">
        <v>45083</v>
      </c>
      <c r="E741" s="29">
        <v>7950</v>
      </c>
      <c r="F741" s="18" t="s">
        <v>14</v>
      </c>
      <c r="G741" s="29">
        <v>7950</v>
      </c>
      <c r="H741" s="18">
        <f t="shared" si="35"/>
        <v>0</v>
      </c>
      <c r="I741" s="18" t="s">
        <v>19</v>
      </c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</row>
    <row r="742" spans="1:36" s="45" customFormat="1" ht="60" customHeight="1" x14ac:dyDescent="0.25">
      <c r="A742" s="15" t="s">
        <v>306</v>
      </c>
      <c r="B742" s="38" t="s">
        <v>980</v>
      </c>
      <c r="C742" s="15" t="s">
        <v>1284</v>
      </c>
      <c r="D742" s="28">
        <v>45083</v>
      </c>
      <c r="E742" s="29">
        <v>425</v>
      </c>
      <c r="F742" s="18" t="s">
        <v>14</v>
      </c>
      <c r="G742" s="29">
        <v>425</v>
      </c>
      <c r="H742" s="18">
        <f t="shared" si="35"/>
        <v>0</v>
      </c>
      <c r="I742" s="18" t="s">
        <v>19</v>
      </c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</row>
    <row r="743" spans="1:36" s="45" customFormat="1" ht="60" customHeight="1" x14ac:dyDescent="0.25">
      <c r="A743" s="15" t="s">
        <v>169</v>
      </c>
      <c r="B743" s="16" t="s">
        <v>1286</v>
      </c>
      <c r="C743" s="15" t="s">
        <v>1287</v>
      </c>
      <c r="D743" s="28">
        <v>45083</v>
      </c>
      <c r="E743" s="29">
        <v>23065.98</v>
      </c>
      <c r="F743" s="18" t="s">
        <v>14</v>
      </c>
      <c r="G743" s="29">
        <v>23065.98</v>
      </c>
      <c r="H743" s="18">
        <f t="shared" si="35"/>
        <v>0</v>
      </c>
      <c r="I743" s="18" t="s">
        <v>19</v>
      </c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</row>
    <row r="744" spans="1:36" s="45" customFormat="1" ht="30" customHeight="1" x14ac:dyDescent="0.25">
      <c r="A744" s="15" t="s">
        <v>169</v>
      </c>
      <c r="B744" s="16" t="s">
        <v>172</v>
      </c>
      <c r="C744" s="15" t="s">
        <v>1287</v>
      </c>
      <c r="D744" s="28">
        <v>45083</v>
      </c>
      <c r="E744" s="29">
        <v>2130</v>
      </c>
      <c r="F744" s="18" t="s">
        <v>14</v>
      </c>
      <c r="G744" s="29">
        <v>2130</v>
      </c>
      <c r="H744" s="18">
        <f t="shared" si="35"/>
        <v>0</v>
      </c>
      <c r="I744" s="18" t="s">
        <v>19</v>
      </c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</row>
    <row r="745" spans="1:36" s="45" customFormat="1" ht="30" customHeight="1" x14ac:dyDescent="0.25">
      <c r="A745" s="15" t="s">
        <v>169</v>
      </c>
      <c r="B745" s="16" t="s">
        <v>173</v>
      </c>
      <c r="C745" s="15" t="s">
        <v>1287</v>
      </c>
      <c r="D745" s="28">
        <v>45083</v>
      </c>
      <c r="E745" s="29">
        <v>2127</v>
      </c>
      <c r="F745" s="18" t="s">
        <v>14</v>
      </c>
      <c r="G745" s="29">
        <v>2127</v>
      </c>
      <c r="H745" s="18">
        <f t="shared" si="35"/>
        <v>0</v>
      </c>
      <c r="I745" s="18" t="s">
        <v>19</v>
      </c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</row>
    <row r="746" spans="1:36" s="45" customFormat="1" ht="45" customHeight="1" x14ac:dyDescent="0.25">
      <c r="A746" s="15" t="s">
        <v>169</v>
      </c>
      <c r="B746" s="16" t="s">
        <v>174</v>
      </c>
      <c r="C746" s="15" t="s">
        <v>1287</v>
      </c>
      <c r="D746" s="28">
        <v>45083</v>
      </c>
      <c r="E746" s="29">
        <v>360</v>
      </c>
      <c r="F746" s="18" t="s">
        <v>14</v>
      </c>
      <c r="G746" s="29">
        <v>360</v>
      </c>
      <c r="H746" s="18">
        <f t="shared" si="35"/>
        <v>0</v>
      </c>
      <c r="I746" s="18" t="s">
        <v>19</v>
      </c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</row>
    <row r="747" spans="1:36" s="45" customFormat="1" ht="75" customHeight="1" x14ac:dyDescent="0.25">
      <c r="A747" s="15" t="s">
        <v>306</v>
      </c>
      <c r="B747" s="38" t="s">
        <v>1288</v>
      </c>
      <c r="C747" s="15" t="s">
        <v>1289</v>
      </c>
      <c r="D747" s="28">
        <v>45084</v>
      </c>
      <c r="E747" s="29">
        <v>57000</v>
      </c>
      <c r="F747" s="18" t="s">
        <v>14</v>
      </c>
      <c r="G747" s="29">
        <v>57000</v>
      </c>
      <c r="H747" s="18">
        <f t="shared" si="35"/>
        <v>0</v>
      </c>
      <c r="I747" s="18" t="s">
        <v>19</v>
      </c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</row>
    <row r="748" spans="1:36" s="45" customFormat="1" ht="45" customHeight="1" x14ac:dyDescent="0.25">
      <c r="A748" s="15" t="s">
        <v>1290</v>
      </c>
      <c r="B748" s="38" t="s">
        <v>1291</v>
      </c>
      <c r="C748" s="15" t="s">
        <v>1292</v>
      </c>
      <c r="D748" s="28">
        <v>45084</v>
      </c>
      <c r="E748" s="29">
        <v>17443.47</v>
      </c>
      <c r="F748" s="18" t="s">
        <v>14</v>
      </c>
      <c r="G748" s="29">
        <v>17443.47</v>
      </c>
      <c r="H748" s="18">
        <f t="shared" si="35"/>
        <v>0</v>
      </c>
      <c r="I748" s="18" t="s">
        <v>19</v>
      </c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</row>
    <row r="749" spans="1:36" s="45" customFormat="1" ht="75" customHeight="1" x14ac:dyDescent="0.25">
      <c r="A749" s="15" t="s">
        <v>217</v>
      </c>
      <c r="B749" s="38" t="s">
        <v>1293</v>
      </c>
      <c r="C749" s="15" t="s">
        <v>1294</v>
      </c>
      <c r="D749" s="28">
        <v>45086</v>
      </c>
      <c r="E749" s="29">
        <v>102660</v>
      </c>
      <c r="F749" s="18" t="s">
        <v>14</v>
      </c>
      <c r="G749" s="29">
        <v>102660</v>
      </c>
      <c r="H749" s="18">
        <f t="shared" si="35"/>
        <v>0</v>
      </c>
      <c r="I749" s="18" t="s">
        <v>19</v>
      </c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</row>
    <row r="750" spans="1:36" s="45" customFormat="1" ht="60" customHeight="1" x14ac:dyDescent="0.25">
      <c r="A750" s="15" t="s">
        <v>96</v>
      </c>
      <c r="B750" s="16" t="s">
        <v>139</v>
      </c>
      <c r="C750" s="15" t="s">
        <v>1295</v>
      </c>
      <c r="D750" s="28">
        <v>45086</v>
      </c>
      <c r="E750" s="29">
        <v>130000</v>
      </c>
      <c r="F750" s="18" t="s">
        <v>14</v>
      </c>
      <c r="G750" s="29">
        <v>130000</v>
      </c>
      <c r="H750" s="18">
        <f t="shared" si="35"/>
        <v>0</v>
      </c>
      <c r="I750" s="18" t="s">
        <v>19</v>
      </c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</row>
    <row r="751" spans="1:36" s="45" customFormat="1" ht="60" customHeight="1" x14ac:dyDescent="0.25">
      <c r="A751" s="15" t="s">
        <v>96</v>
      </c>
      <c r="B751" s="16" t="s">
        <v>139</v>
      </c>
      <c r="C751" s="15" t="s">
        <v>1296</v>
      </c>
      <c r="D751" s="28">
        <v>45086</v>
      </c>
      <c r="E751" s="29">
        <v>193300</v>
      </c>
      <c r="F751" s="18" t="s">
        <v>14</v>
      </c>
      <c r="G751" s="29">
        <v>193300</v>
      </c>
      <c r="H751" s="18">
        <f t="shared" si="35"/>
        <v>0</v>
      </c>
      <c r="I751" s="18" t="s">
        <v>19</v>
      </c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</row>
    <row r="752" spans="1:36" s="45" customFormat="1" ht="60" customHeight="1" x14ac:dyDescent="0.25">
      <c r="A752" s="15" t="s">
        <v>1297</v>
      </c>
      <c r="B752" s="38" t="s">
        <v>1298</v>
      </c>
      <c r="C752" s="15">
        <v>136908</v>
      </c>
      <c r="D752" s="28">
        <v>45086</v>
      </c>
      <c r="E752" s="29">
        <v>2400</v>
      </c>
      <c r="F752" s="18" t="s">
        <v>14</v>
      </c>
      <c r="G752" s="29">
        <v>2400</v>
      </c>
      <c r="H752" s="18">
        <f t="shared" si="35"/>
        <v>0</v>
      </c>
      <c r="I752" s="18" t="s">
        <v>19</v>
      </c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</row>
    <row r="753" spans="1:36" s="45" customFormat="1" ht="60" customHeight="1" x14ac:dyDescent="0.25">
      <c r="A753" s="15" t="s">
        <v>1299</v>
      </c>
      <c r="B753" s="38" t="s">
        <v>1300</v>
      </c>
      <c r="C753" s="15">
        <v>136910</v>
      </c>
      <c r="D753" s="28">
        <v>45086</v>
      </c>
      <c r="E753" s="29">
        <v>6000</v>
      </c>
      <c r="F753" s="18" t="s">
        <v>14</v>
      </c>
      <c r="G753" s="29"/>
      <c r="H753" s="18">
        <f t="shared" si="35"/>
        <v>6000</v>
      </c>
      <c r="I753" s="18" t="s">
        <v>15</v>
      </c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</row>
    <row r="754" spans="1:36" s="45" customFormat="1" ht="60" customHeight="1" x14ac:dyDescent="0.25">
      <c r="A754" s="15" t="s">
        <v>1301</v>
      </c>
      <c r="B754" s="38" t="s">
        <v>1302</v>
      </c>
      <c r="C754" s="15">
        <v>136925</v>
      </c>
      <c r="D754" s="28">
        <v>45089</v>
      </c>
      <c r="E754" s="29">
        <v>4000</v>
      </c>
      <c r="F754" s="18" t="s">
        <v>14</v>
      </c>
      <c r="G754" s="29">
        <v>4000</v>
      </c>
      <c r="H754" s="18">
        <f t="shared" si="35"/>
        <v>0</v>
      </c>
      <c r="I754" s="18" t="s">
        <v>19</v>
      </c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</row>
    <row r="755" spans="1:36" s="45" customFormat="1" ht="60" customHeight="1" x14ac:dyDescent="0.25">
      <c r="A755" s="15" t="s">
        <v>1303</v>
      </c>
      <c r="B755" s="38" t="s">
        <v>1304</v>
      </c>
      <c r="C755" s="15">
        <v>136926</v>
      </c>
      <c r="D755" s="28">
        <v>45089</v>
      </c>
      <c r="E755" s="29">
        <v>52000</v>
      </c>
      <c r="F755" s="18" t="s">
        <v>14</v>
      </c>
      <c r="G755" s="29">
        <v>52000</v>
      </c>
      <c r="H755" s="18">
        <f t="shared" si="35"/>
        <v>0</v>
      </c>
      <c r="I755" s="18" t="s">
        <v>19</v>
      </c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</row>
    <row r="756" spans="1:36" s="45" customFormat="1" ht="135" customHeight="1" x14ac:dyDescent="0.25">
      <c r="A756" s="15" t="s">
        <v>306</v>
      </c>
      <c r="B756" s="38" t="s">
        <v>1305</v>
      </c>
      <c r="C756" s="15" t="s">
        <v>1306</v>
      </c>
      <c r="D756" s="28">
        <v>45089</v>
      </c>
      <c r="E756" s="29">
        <v>49140</v>
      </c>
      <c r="F756" s="18" t="s">
        <v>14</v>
      </c>
      <c r="G756" s="29">
        <v>49140</v>
      </c>
      <c r="H756" s="18">
        <f t="shared" si="35"/>
        <v>0</v>
      </c>
      <c r="I756" s="18" t="s">
        <v>19</v>
      </c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</row>
    <row r="757" spans="1:36" s="45" customFormat="1" ht="90" customHeight="1" x14ac:dyDescent="0.25">
      <c r="A757" s="15" t="s">
        <v>166</v>
      </c>
      <c r="B757" s="44" t="s">
        <v>1307</v>
      </c>
      <c r="C757" s="15" t="s">
        <v>1308</v>
      </c>
      <c r="D757" s="28">
        <v>45089</v>
      </c>
      <c r="E757" s="29">
        <v>21522.880000000001</v>
      </c>
      <c r="F757" s="18" t="s">
        <v>14</v>
      </c>
      <c r="G757" s="18">
        <v>21522.880000000001</v>
      </c>
      <c r="H757" s="18">
        <f t="shared" si="35"/>
        <v>0</v>
      </c>
      <c r="I757" s="18" t="s">
        <v>19</v>
      </c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</row>
    <row r="758" spans="1:36" s="94" customFormat="1" ht="90" customHeight="1" x14ac:dyDescent="0.25">
      <c r="A758" s="15" t="s">
        <v>1309</v>
      </c>
      <c r="B758" s="44" t="s">
        <v>1310</v>
      </c>
      <c r="C758" s="15">
        <v>136950</v>
      </c>
      <c r="D758" s="28">
        <v>45090</v>
      </c>
      <c r="E758" s="29">
        <v>7200</v>
      </c>
      <c r="F758" s="18" t="s">
        <v>14</v>
      </c>
      <c r="G758" s="18">
        <v>7200</v>
      </c>
      <c r="H758" s="18">
        <f t="shared" si="35"/>
        <v>0</v>
      </c>
      <c r="I758" s="18" t="s">
        <v>19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</row>
    <row r="759" spans="1:36" s="45" customFormat="1" ht="90" customHeight="1" x14ac:dyDescent="0.25">
      <c r="A759" s="15" t="s">
        <v>1311</v>
      </c>
      <c r="B759" s="44" t="s">
        <v>1312</v>
      </c>
      <c r="C759" s="15">
        <v>136957</v>
      </c>
      <c r="D759" s="28">
        <v>45091</v>
      </c>
      <c r="E759" s="29">
        <v>3000</v>
      </c>
      <c r="F759" s="18" t="s">
        <v>14</v>
      </c>
      <c r="G759" s="18">
        <v>3000</v>
      </c>
      <c r="H759" s="18">
        <f t="shared" si="35"/>
        <v>0</v>
      </c>
      <c r="I759" s="18" t="s">
        <v>19</v>
      </c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</row>
    <row r="760" spans="1:36" s="45" customFormat="1" ht="90" customHeight="1" x14ac:dyDescent="0.25">
      <c r="A760" s="15" t="s">
        <v>1313</v>
      </c>
      <c r="B760" s="44" t="s">
        <v>1314</v>
      </c>
      <c r="C760" s="15">
        <v>136963</v>
      </c>
      <c r="D760" s="28">
        <v>45091</v>
      </c>
      <c r="E760" s="29">
        <v>9000</v>
      </c>
      <c r="F760" s="18" t="s">
        <v>14</v>
      </c>
      <c r="G760" s="18"/>
      <c r="H760" s="18">
        <f t="shared" si="35"/>
        <v>9000</v>
      </c>
      <c r="I760" s="18" t="s">
        <v>15</v>
      </c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</row>
    <row r="761" spans="1:36" s="45" customFormat="1" ht="60" customHeight="1" x14ac:dyDescent="0.25">
      <c r="A761" s="15" t="s">
        <v>337</v>
      </c>
      <c r="B761" s="16" t="s">
        <v>1315</v>
      </c>
      <c r="C761" s="15" t="s">
        <v>1316</v>
      </c>
      <c r="D761" s="28">
        <v>45091</v>
      </c>
      <c r="E761" s="29">
        <v>11666.67</v>
      </c>
      <c r="F761" s="18" t="s">
        <v>14</v>
      </c>
      <c r="G761" s="29">
        <v>11666.67</v>
      </c>
      <c r="H761" s="29">
        <f t="shared" si="35"/>
        <v>0</v>
      </c>
      <c r="I761" s="18" t="s">
        <v>19</v>
      </c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</row>
    <row r="762" spans="1:36" s="45" customFormat="1" ht="60" customHeight="1" x14ac:dyDescent="0.25">
      <c r="A762" s="15" t="s">
        <v>337</v>
      </c>
      <c r="B762" s="16" t="s">
        <v>1315</v>
      </c>
      <c r="C762" s="15" t="s">
        <v>1317</v>
      </c>
      <c r="D762" s="28">
        <v>45091</v>
      </c>
      <c r="E762" s="29">
        <v>11666.67</v>
      </c>
      <c r="F762" s="18" t="s">
        <v>14</v>
      </c>
      <c r="G762" s="29">
        <v>11666.67</v>
      </c>
      <c r="H762" s="29">
        <f t="shared" si="35"/>
        <v>0</v>
      </c>
      <c r="I762" s="18" t="s">
        <v>19</v>
      </c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</row>
    <row r="763" spans="1:36" s="45" customFormat="1" ht="60" customHeight="1" x14ac:dyDescent="0.25">
      <c r="A763" s="15" t="s">
        <v>337</v>
      </c>
      <c r="B763" s="16" t="s">
        <v>1315</v>
      </c>
      <c r="C763" s="15" t="s">
        <v>1318</v>
      </c>
      <c r="D763" s="28">
        <v>45091</v>
      </c>
      <c r="E763" s="29">
        <v>11666.67</v>
      </c>
      <c r="F763" s="18" t="s">
        <v>14</v>
      </c>
      <c r="G763" s="29">
        <v>11666.67</v>
      </c>
      <c r="H763" s="29">
        <f t="shared" si="35"/>
        <v>0</v>
      </c>
      <c r="I763" s="18" t="s">
        <v>19</v>
      </c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</row>
    <row r="764" spans="1:36" s="45" customFormat="1" ht="60" customHeight="1" x14ac:dyDescent="0.25">
      <c r="A764" s="15" t="s">
        <v>337</v>
      </c>
      <c r="B764" s="16" t="s">
        <v>1315</v>
      </c>
      <c r="C764" s="15" t="s">
        <v>1319</v>
      </c>
      <c r="D764" s="28">
        <v>45091</v>
      </c>
      <c r="E764" s="29">
        <v>11666.67</v>
      </c>
      <c r="F764" s="18" t="s">
        <v>14</v>
      </c>
      <c r="G764" s="29">
        <v>11666.67</v>
      </c>
      <c r="H764" s="29">
        <f t="shared" si="35"/>
        <v>0</v>
      </c>
      <c r="I764" s="18" t="s">
        <v>19</v>
      </c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</row>
    <row r="765" spans="1:36" s="45" customFormat="1" ht="60" customHeight="1" x14ac:dyDescent="0.25">
      <c r="A765" s="15" t="s">
        <v>337</v>
      </c>
      <c r="B765" s="16" t="s">
        <v>1315</v>
      </c>
      <c r="C765" s="15" t="s">
        <v>1320</v>
      </c>
      <c r="D765" s="28">
        <v>45091</v>
      </c>
      <c r="E765" s="29">
        <v>11666.67</v>
      </c>
      <c r="F765" s="18" t="s">
        <v>14</v>
      </c>
      <c r="G765" s="29">
        <v>11666.67</v>
      </c>
      <c r="H765" s="29">
        <f t="shared" si="35"/>
        <v>0</v>
      </c>
      <c r="I765" s="18" t="s">
        <v>19</v>
      </c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</row>
    <row r="766" spans="1:36" s="45" customFormat="1" ht="60" customHeight="1" x14ac:dyDescent="0.25">
      <c r="A766" s="15" t="s">
        <v>337</v>
      </c>
      <c r="B766" s="16" t="s">
        <v>1315</v>
      </c>
      <c r="C766" s="15" t="s">
        <v>1321</v>
      </c>
      <c r="D766" s="28">
        <v>45091</v>
      </c>
      <c r="E766" s="29">
        <v>11666.67</v>
      </c>
      <c r="F766" s="18" t="s">
        <v>14</v>
      </c>
      <c r="G766" s="29">
        <v>11666.67</v>
      </c>
      <c r="H766" s="29">
        <f t="shared" si="35"/>
        <v>0</v>
      </c>
      <c r="I766" s="18" t="s">
        <v>19</v>
      </c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</row>
    <row r="767" spans="1:36" s="45" customFormat="1" ht="75" customHeight="1" x14ac:dyDescent="0.25">
      <c r="A767" s="15" t="s">
        <v>205</v>
      </c>
      <c r="B767" s="16" t="s">
        <v>1322</v>
      </c>
      <c r="C767" s="15" t="s">
        <v>1323</v>
      </c>
      <c r="D767" s="28">
        <v>45092</v>
      </c>
      <c r="E767" s="29">
        <v>209264.98</v>
      </c>
      <c r="F767" s="18" t="s">
        <v>14</v>
      </c>
      <c r="G767" s="29">
        <v>209264.98</v>
      </c>
      <c r="H767" s="29">
        <f t="shared" si="35"/>
        <v>0</v>
      </c>
      <c r="I767" s="18" t="s">
        <v>19</v>
      </c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</row>
    <row r="768" spans="1:36" s="45" customFormat="1" ht="75" customHeight="1" x14ac:dyDescent="0.25">
      <c r="A768" s="15" t="s">
        <v>1324</v>
      </c>
      <c r="B768" s="44" t="s">
        <v>1325</v>
      </c>
      <c r="C768" s="15">
        <v>136975</v>
      </c>
      <c r="D768" s="28">
        <v>45092</v>
      </c>
      <c r="E768" s="29">
        <v>5100</v>
      </c>
      <c r="F768" s="18" t="s">
        <v>14</v>
      </c>
      <c r="G768" s="18">
        <v>5100</v>
      </c>
      <c r="H768" s="18">
        <f t="shared" si="35"/>
        <v>0</v>
      </c>
      <c r="I768" s="18" t="s">
        <v>19</v>
      </c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</row>
    <row r="769" spans="1:36" s="45" customFormat="1" ht="75" customHeight="1" x14ac:dyDescent="0.25">
      <c r="A769" s="15" t="s">
        <v>1326</v>
      </c>
      <c r="B769" s="44" t="s">
        <v>1327</v>
      </c>
      <c r="C769" s="15">
        <v>136983</v>
      </c>
      <c r="D769" s="28">
        <v>45092</v>
      </c>
      <c r="E769" s="29">
        <v>1200</v>
      </c>
      <c r="F769" s="18" t="s">
        <v>14</v>
      </c>
      <c r="G769" s="18">
        <v>1200</v>
      </c>
      <c r="H769" s="18">
        <f t="shared" si="35"/>
        <v>0</v>
      </c>
      <c r="I769" s="18" t="s">
        <v>19</v>
      </c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</row>
    <row r="770" spans="1:36" s="45" customFormat="1" ht="45" customHeight="1" x14ac:dyDescent="0.25">
      <c r="A770" s="15" t="s">
        <v>306</v>
      </c>
      <c r="B770" s="16" t="s">
        <v>1328</v>
      </c>
      <c r="C770" s="15" t="s">
        <v>1329</v>
      </c>
      <c r="D770" s="28">
        <v>45093</v>
      </c>
      <c r="E770" s="29">
        <v>46146.75</v>
      </c>
      <c r="F770" s="18" t="s">
        <v>14</v>
      </c>
      <c r="G770" s="29">
        <v>46146.75</v>
      </c>
      <c r="H770" s="29">
        <f t="shared" si="35"/>
        <v>0</v>
      </c>
      <c r="I770" s="18" t="s">
        <v>19</v>
      </c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</row>
    <row r="771" spans="1:36" s="45" customFormat="1" ht="45" customHeight="1" x14ac:dyDescent="0.25">
      <c r="A771" s="15" t="s">
        <v>306</v>
      </c>
      <c r="B771" s="16" t="s">
        <v>1330</v>
      </c>
      <c r="C771" s="15" t="s">
        <v>1329</v>
      </c>
      <c r="D771" s="28">
        <v>45032</v>
      </c>
      <c r="E771" s="29">
        <v>85763.73</v>
      </c>
      <c r="F771" s="18" t="s">
        <v>14</v>
      </c>
      <c r="G771" s="29">
        <v>85763.73</v>
      </c>
      <c r="H771" s="29">
        <f t="shared" si="35"/>
        <v>0</v>
      </c>
      <c r="I771" s="18" t="s">
        <v>19</v>
      </c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</row>
    <row r="772" spans="1:36" s="45" customFormat="1" ht="60" customHeight="1" x14ac:dyDescent="0.25">
      <c r="A772" s="15" t="s">
        <v>96</v>
      </c>
      <c r="B772" s="16" t="s">
        <v>139</v>
      </c>
      <c r="C772" s="15" t="s">
        <v>1331</v>
      </c>
      <c r="D772" s="28">
        <v>45093</v>
      </c>
      <c r="E772" s="29">
        <v>100900</v>
      </c>
      <c r="F772" s="18" t="s">
        <v>14</v>
      </c>
      <c r="G772" s="29">
        <v>100900</v>
      </c>
      <c r="H772" s="29">
        <f t="shared" si="35"/>
        <v>0</v>
      </c>
      <c r="I772" s="18" t="s">
        <v>19</v>
      </c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</row>
    <row r="773" spans="1:36" s="45" customFormat="1" ht="75" customHeight="1" x14ac:dyDescent="0.25">
      <c r="A773" s="15" t="s">
        <v>375</v>
      </c>
      <c r="B773" s="16" t="s">
        <v>1332</v>
      </c>
      <c r="C773" s="15" t="s">
        <v>1333</v>
      </c>
      <c r="D773" s="28">
        <v>45096</v>
      </c>
      <c r="E773" s="29">
        <v>25606</v>
      </c>
      <c r="F773" s="29" t="s">
        <v>14</v>
      </c>
      <c r="G773" s="29"/>
      <c r="H773" s="29">
        <f t="shared" si="35"/>
        <v>25606</v>
      </c>
      <c r="I773" s="18" t="s">
        <v>15</v>
      </c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</row>
    <row r="774" spans="1:36" s="45" customFormat="1" ht="45" customHeight="1" x14ac:dyDescent="0.25">
      <c r="A774" s="15" t="s">
        <v>125</v>
      </c>
      <c r="B774" s="16" t="s">
        <v>1334</v>
      </c>
      <c r="C774" s="15" t="s">
        <v>1335</v>
      </c>
      <c r="D774" s="28">
        <v>45096</v>
      </c>
      <c r="E774" s="29">
        <v>8095</v>
      </c>
      <c r="F774" s="29" t="s">
        <v>14</v>
      </c>
      <c r="G774" s="29">
        <v>8095</v>
      </c>
      <c r="H774" s="29">
        <f t="shared" si="35"/>
        <v>0</v>
      </c>
      <c r="I774" s="18" t="s">
        <v>19</v>
      </c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</row>
    <row r="775" spans="1:36" s="45" customFormat="1" ht="150" customHeight="1" x14ac:dyDescent="0.25">
      <c r="A775" s="15" t="s">
        <v>1336</v>
      </c>
      <c r="B775" s="16" t="s">
        <v>1337</v>
      </c>
      <c r="C775" s="15" t="s">
        <v>1338</v>
      </c>
      <c r="D775" s="28">
        <v>45097</v>
      </c>
      <c r="E775" s="29">
        <v>8260</v>
      </c>
      <c r="F775" s="18" t="s">
        <v>14</v>
      </c>
      <c r="G775" s="29">
        <v>8260</v>
      </c>
      <c r="H775" s="29">
        <f t="shared" si="35"/>
        <v>0</v>
      </c>
      <c r="I775" s="18" t="s">
        <v>19</v>
      </c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</row>
    <row r="776" spans="1:36" s="45" customFormat="1" ht="150" customHeight="1" x14ac:dyDescent="0.25">
      <c r="A776" s="15" t="s">
        <v>306</v>
      </c>
      <c r="B776" s="16" t="s">
        <v>1339</v>
      </c>
      <c r="C776" s="15" t="s">
        <v>1338</v>
      </c>
      <c r="D776" s="28">
        <v>45097</v>
      </c>
      <c r="E776" s="29">
        <v>43950</v>
      </c>
      <c r="F776" s="18" t="s">
        <v>14</v>
      </c>
      <c r="G776" s="29">
        <v>43950</v>
      </c>
      <c r="H776" s="29">
        <f t="shared" ref="H776:H819" si="37">+E776-G776</f>
        <v>0</v>
      </c>
      <c r="I776" s="18" t="s">
        <v>19</v>
      </c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</row>
    <row r="777" spans="1:36" s="45" customFormat="1" ht="78" customHeight="1" x14ac:dyDescent="0.25">
      <c r="A777" s="15" t="s">
        <v>306</v>
      </c>
      <c r="B777" s="16" t="s">
        <v>1340</v>
      </c>
      <c r="C777" s="15" t="s">
        <v>1341</v>
      </c>
      <c r="D777" s="28">
        <v>45097</v>
      </c>
      <c r="E777" s="29">
        <v>14221.5</v>
      </c>
      <c r="F777" s="18" t="s">
        <v>14</v>
      </c>
      <c r="G777" s="29">
        <v>14221.5</v>
      </c>
      <c r="H777" s="29">
        <f t="shared" si="37"/>
        <v>0</v>
      </c>
      <c r="I777" s="18" t="s">
        <v>19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</row>
    <row r="778" spans="1:36" s="45" customFormat="1" ht="78" customHeight="1" x14ac:dyDescent="0.25">
      <c r="A778" s="15" t="s">
        <v>1342</v>
      </c>
      <c r="B778" s="44" t="s">
        <v>1343</v>
      </c>
      <c r="C778" s="15">
        <v>137038</v>
      </c>
      <c r="D778" s="28">
        <v>45097</v>
      </c>
      <c r="E778" s="29">
        <v>6000</v>
      </c>
      <c r="F778" s="18" t="s">
        <v>14</v>
      </c>
      <c r="G778" s="18">
        <v>6000</v>
      </c>
      <c r="H778" s="18">
        <f t="shared" si="37"/>
        <v>0</v>
      </c>
      <c r="I778" s="18" t="s">
        <v>19</v>
      </c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</row>
    <row r="779" spans="1:36" s="45" customFormat="1" ht="78" customHeight="1" x14ac:dyDescent="0.25">
      <c r="A779" s="15" t="s">
        <v>1344</v>
      </c>
      <c r="B779" s="16" t="s">
        <v>1345</v>
      </c>
      <c r="C779" s="15">
        <v>137046</v>
      </c>
      <c r="D779" s="28">
        <v>45097</v>
      </c>
      <c r="E779" s="29">
        <v>1500</v>
      </c>
      <c r="F779" s="18" t="s">
        <v>14</v>
      </c>
      <c r="G779" s="29">
        <v>1500</v>
      </c>
      <c r="H779" s="29">
        <f t="shared" si="37"/>
        <v>0</v>
      </c>
      <c r="I779" s="18" t="s">
        <v>19</v>
      </c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</row>
    <row r="780" spans="1:36" s="45" customFormat="1" ht="60" customHeight="1" x14ac:dyDescent="0.25">
      <c r="A780" s="15" t="s">
        <v>1136</v>
      </c>
      <c r="B780" s="16" t="s">
        <v>1346</v>
      </c>
      <c r="C780" s="15" t="s">
        <v>1347</v>
      </c>
      <c r="D780" s="28">
        <v>45097</v>
      </c>
      <c r="E780" s="29">
        <v>263709.94</v>
      </c>
      <c r="F780" s="18" t="s">
        <v>14</v>
      </c>
      <c r="G780" s="18">
        <v>263709.94</v>
      </c>
      <c r="H780" s="18">
        <f t="shared" si="37"/>
        <v>0</v>
      </c>
      <c r="I780" s="18" t="s">
        <v>19</v>
      </c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</row>
    <row r="781" spans="1:36" s="45" customFormat="1" ht="60" customHeight="1" x14ac:dyDescent="0.25">
      <c r="A781" s="15" t="s">
        <v>902</v>
      </c>
      <c r="B781" s="16" t="s">
        <v>1348</v>
      </c>
      <c r="C781" s="15" t="s">
        <v>1349</v>
      </c>
      <c r="D781" s="28">
        <v>45098</v>
      </c>
      <c r="E781" s="29">
        <v>82694.399999999994</v>
      </c>
      <c r="F781" s="18" t="s">
        <v>14</v>
      </c>
      <c r="G781" s="18">
        <v>82694.399999999994</v>
      </c>
      <c r="H781" s="18">
        <f t="shared" si="37"/>
        <v>0</v>
      </c>
      <c r="I781" s="18" t="s">
        <v>19</v>
      </c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</row>
    <row r="782" spans="1:36" s="45" customFormat="1" ht="75" customHeight="1" x14ac:dyDescent="0.25">
      <c r="A782" s="15" t="s">
        <v>1049</v>
      </c>
      <c r="B782" s="16" t="s">
        <v>1350</v>
      </c>
      <c r="C782" s="15" t="s">
        <v>1351</v>
      </c>
      <c r="D782" s="28">
        <v>45098</v>
      </c>
      <c r="E782" s="29">
        <v>80830</v>
      </c>
      <c r="F782" s="18" t="s">
        <v>14</v>
      </c>
      <c r="G782" s="18">
        <v>80830</v>
      </c>
      <c r="H782" s="18">
        <f t="shared" si="37"/>
        <v>0</v>
      </c>
      <c r="I782" s="18" t="s">
        <v>19</v>
      </c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</row>
    <row r="783" spans="1:36" s="45" customFormat="1" ht="90" customHeight="1" x14ac:dyDescent="0.25">
      <c r="A783" s="15" t="s">
        <v>1352</v>
      </c>
      <c r="B783" s="38" t="s">
        <v>1353</v>
      </c>
      <c r="C783" s="15" t="s">
        <v>1354</v>
      </c>
      <c r="D783" s="28">
        <v>45098</v>
      </c>
      <c r="E783" s="29">
        <v>468.4</v>
      </c>
      <c r="F783" s="18" t="s">
        <v>14</v>
      </c>
      <c r="G783" s="29">
        <v>468.4</v>
      </c>
      <c r="H783" s="29">
        <f t="shared" si="37"/>
        <v>0</v>
      </c>
      <c r="I783" s="18" t="s">
        <v>19</v>
      </c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</row>
    <row r="784" spans="1:36" s="45" customFormat="1" ht="150" customHeight="1" x14ac:dyDescent="0.25">
      <c r="A784" s="15" t="s">
        <v>1336</v>
      </c>
      <c r="B784" s="38" t="s">
        <v>1355</v>
      </c>
      <c r="C784" s="15" t="s">
        <v>1356</v>
      </c>
      <c r="D784" s="28">
        <v>45098</v>
      </c>
      <c r="E784" s="29">
        <v>8260</v>
      </c>
      <c r="F784" s="18" t="s">
        <v>14</v>
      </c>
      <c r="G784" s="29">
        <v>8260</v>
      </c>
      <c r="H784" s="29">
        <f t="shared" si="37"/>
        <v>0</v>
      </c>
      <c r="I784" s="18" t="s">
        <v>19</v>
      </c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</row>
    <row r="785" spans="1:36" s="45" customFormat="1" ht="89.25" customHeight="1" x14ac:dyDescent="0.25">
      <c r="A785" s="15" t="s">
        <v>1357</v>
      </c>
      <c r="B785" s="44" t="s">
        <v>1358</v>
      </c>
      <c r="C785" s="15">
        <v>137063</v>
      </c>
      <c r="D785" s="28">
        <v>45098</v>
      </c>
      <c r="E785" s="29">
        <v>3000</v>
      </c>
      <c r="F785" s="18" t="s">
        <v>14</v>
      </c>
      <c r="G785" s="18">
        <v>3000</v>
      </c>
      <c r="H785" s="18">
        <f t="shared" si="37"/>
        <v>0</v>
      </c>
      <c r="I785" s="18" t="s">
        <v>19</v>
      </c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</row>
    <row r="786" spans="1:36" s="45" customFormat="1" ht="89.25" customHeight="1" x14ac:dyDescent="0.25">
      <c r="A786" s="15" t="s">
        <v>1359</v>
      </c>
      <c r="B786" s="44" t="s">
        <v>1360</v>
      </c>
      <c r="C786" s="15">
        <v>137068</v>
      </c>
      <c r="D786" s="28">
        <v>45098</v>
      </c>
      <c r="E786" s="29">
        <v>5000</v>
      </c>
      <c r="F786" s="18" t="s">
        <v>14</v>
      </c>
      <c r="G786" s="18">
        <v>5000</v>
      </c>
      <c r="H786" s="18">
        <f t="shared" si="37"/>
        <v>0</v>
      </c>
      <c r="I786" s="18" t="s">
        <v>19</v>
      </c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</row>
    <row r="787" spans="1:36" s="45" customFormat="1" ht="89.25" customHeight="1" x14ac:dyDescent="0.25">
      <c r="A787" s="15" t="s">
        <v>1361</v>
      </c>
      <c r="B787" s="44" t="s">
        <v>1362</v>
      </c>
      <c r="C787" s="15">
        <v>137076</v>
      </c>
      <c r="D787" s="28">
        <v>45099</v>
      </c>
      <c r="E787" s="29">
        <v>6000</v>
      </c>
      <c r="F787" s="18" t="s">
        <v>14</v>
      </c>
      <c r="G787" s="18">
        <v>6000</v>
      </c>
      <c r="H787" s="18">
        <f t="shared" si="37"/>
        <v>0</v>
      </c>
      <c r="I787" s="18" t="s">
        <v>19</v>
      </c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</row>
    <row r="788" spans="1:36" s="45" customFormat="1" ht="89.25" customHeight="1" x14ac:dyDescent="0.25">
      <c r="A788" s="15" t="s">
        <v>1363</v>
      </c>
      <c r="B788" s="44" t="s">
        <v>1364</v>
      </c>
      <c r="C788" s="15">
        <v>137082</v>
      </c>
      <c r="D788" s="28">
        <v>45099</v>
      </c>
      <c r="E788" s="29">
        <v>3800</v>
      </c>
      <c r="F788" s="18" t="s">
        <v>14</v>
      </c>
      <c r="G788" s="18">
        <v>3800</v>
      </c>
      <c r="H788" s="18">
        <f t="shared" si="37"/>
        <v>0</v>
      </c>
      <c r="I788" s="18" t="s">
        <v>19</v>
      </c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</row>
    <row r="789" spans="1:36" s="45" customFormat="1" ht="89.25" customHeight="1" x14ac:dyDescent="0.25">
      <c r="A789" s="15" t="s">
        <v>1202</v>
      </c>
      <c r="B789" s="44" t="s">
        <v>1365</v>
      </c>
      <c r="C789" s="15" t="s">
        <v>1366</v>
      </c>
      <c r="D789" s="28">
        <v>45099</v>
      </c>
      <c r="E789" s="29">
        <v>84880.5</v>
      </c>
      <c r="F789" s="18" t="s">
        <v>14</v>
      </c>
      <c r="G789" s="18">
        <v>84880.5</v>
      </c>
      <c r="H789" s="18">
        <f t="shared" si="37"/>
        <v>0</v>
      </c>
      <c r="I789" s="18" t="s">
        <v>19</v>
      </c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</row>
    <row r="790" spans="1:36" s="45" customFormat="1" ht="45" customHeight="1" x14ac:dyDescent="0.25">
      <c r="A790" s="15" t="s">
        <v>249</v>
      </c>
      <c r="B790" s="16" t="s">
        <v>1367</v>
      </c>
      <c r="C790" s="15" t="s">
        <v>1368</v>
      </c>
      <c r="D790" s="28">
        <v>45099</v>
      </c>
      <c r="E790" s="29">
        <v>46179.89</v>
      </c>
      <c r="F790" s="18" t="s">
        <v>14</v>
      </c>
      <c r="G790" s="18">
        <v>46179.89</v>
      </c>
      <c r="H790" s="18">
        <f t="shared" si="37"/>
        <v>0</v>
      </c>
      <c r="I790" s="18" t="s">
        <v>19</v>
      </c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</row>
    <row r="791" spans="1:36" s="45" customFormat="1" ht="60" customHeight="1" x14ac:dyDescent="0.25">
      <c r="A791" s="15" t="s">
        <v>249</v>
      </c>
      <c r="B791" s="16" t="s">
        <v>1369</v>
      </c>
      <c r="C791" s="15" t="s">
        <v>1370</v>
      </c>
      <c r="D791" s="28">
        <v>45099</v>
      </c>
      <c r="E791" s="29">
        <v>14971.25</v>
      </c>
      <c r="F791" s="18" t="s">
        <v>14</v>
      </c>
      <c r="G791" s="18">
        <v>14971.25</v>
      </c>
      <c r="H791" s="18">
        <f t="shared" si="37"/>
        <v>0</v>
      </c>
      <c r="I791" s="18" t="s">
        <v>19</v>
      </c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</row>
    <row r="792" spans="1:36" s="45" customFormat="1" ht="60" customHeight="1" x14ac:dyDescent="0.25">
      <c r="A792" s="15" t="s">
        <v>294</v>
      </c>
      <c r="B792" s="16" t="s">
        <v>1371</v>
      </c>
      <c r="C792" s="15" t="s">
        <v>1372</v>
      </c>
      <c r="D792" s="28">
        <v>45099</v>
      </c>
      <c r="E792" s="29">
        <v>110625</v>
      </c>
      <c r="F792" s="18" t="s">
        <v>14</v>
      </c>
      <c r="G792" s="18">
        <v>110625</v>
      </c>
      <c r="H792" s="18">
        <f t="shared" si="37"/>
        <v>0</v>
      </c>
      <c r="I792" s="18" t="s">
        <v>19</v>
      </c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</row>
    <row r="793" spans="1:36" s="45" customFormat="1" ht="75" customHeight="1" x14ac:dyDescent="0.25">
      <c r="A793" s="15" t="s">
        <v>217</v>
      </c>
      <c r="B793" s="16" t="s">
        <v>1373</v>
      </c>
      <c r="C793" s="15" t="s">
        <v>1374</v>
      </c>
      <c r="D793" s="28">
        <v>45099</v>
      </c>
      <c r="E793" s="29">
        <v>52901.18</v>
      </c>
      <c r="F793" s="18" t="s">
        <v>14</v>
      </c>
      <c r="G793" s="18"/>
      <c r="H793" s="18">
        <f t="shared" si="37"/>
        <v>52901.18</v>
      </c>
      <c r="I793" s="18" t="s">
        <v>15</v>
      </c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</row>
    <row r="794" spans="1:36" s="45" customFormat="1" ht="75" customHeight="1" x14ac:dyDescent="0.25">
      <c r="A794" s="15" t="s">
        <v>827</v>
      </c>
      <c r="B794" s="16" t="s">
        <v>1375</v>
      </c>
      <c r="C794" s="15" t="s">
        <v>1376</v>
      </c>
      <c r="D794" s="28">
        <v>45099</v>
      </c>
      <c r="E794" s="29">
        <v>18270</v>
      </c>
      <c r="F794" s="29" t="s">
        <v>14</v>
      </c>
      <c r="G794" s="18">
        <v>18270</v>
      </c>
      <c r="H794" s="18">
        <f t="shared" si="37"/>
        <v>0</v>
      </c>
      <c r="I794" s="18" t="s">
        <v>19</v>
      </c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</row>
    <row r="795" spans="1:36" s="45" customFormat="1" ht="60" customHeight="1" x14ac:dyDescent="0.25">
      <c r="A795" s="15" t="s">
        <v>136</v>
      </c>
      <c r="B795" s="16" t="s">
        <v>1377</v>
      </c>
      <c r="C795" s="15" t="s">
        <v>1378</v>
      </c>
      <c r="D795" s="28">
        <v>45100</v>
      </c>
      <c r="E795" s="29">
        <v>18290</v>
      </c>
      <c r="F795" s="29" t="s">
        <v>14</v>
      </c>
      <c r="G795" s="29">
        <v>18290</v>
      </c>
      <c r="H795" s="29">
        <f t="shared" si="37"/>
        <v>0</v>
      </c>
      <c r="I795" s="18" t="s">
        <v>19</v>
      </c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</row>
    <row r="796" spans="1:36" s="45" customFormat="1" ht="60" customHeight="1" x14ac:dyDescent="0.25">
      <c r="A796" s="15" t="s">
        <v>1379</v>
      </c>
      <c r="B796" s="44" t="s">
        <v>1380</v>
      </c>
      <c r="C796" s="15">
        <v>137098</v>
      </c>
      <c r="D796" s="28">
        <v>45100</v>
      </c>
      <c r="E796" s="29">
        <v>8000</v>
      </c>
      <c r="F796" s="18" t="s">
        <v>14</v>
      </c>
      <c r="G796" s="18">
        <v>8000</v>
      </c>
      <c r="H796" s="18">
        <f t="shared" si="37"/>
        <v>0</v>
      </c>
      <c r="I796" s="18" t="s">
        <v>19</v>
      </c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</row>
    <row r="797" spans="1:36" s="45" customFormat="1" ht="60" customHeight="1" x14ac:dyDescent="0.25">
      <c r="A797" s="15" t="s">
        <v>1381</v>
      </c>
      <c r="B797" s="44" t="s">
        <v>1382</v>
      </c>
      <c r="C797" s="15">
        <v>137111</v>
      </c>
      <c r="D797" s="28">
        <v>45100</v>
      </c>
      <c r="E797" s="29">
        <v>1500</v>
      </c>
      <c r="F797" s="18" t="s">
        <v>14</v>
      </c>
      <c r="G797" s="18"/>
      <c r="H797" s="18">
        <f t="shared" si="37"/>
        <v>1500</v>
      </c>
      <c r="I797" s="18" t="s">
        <v>15</v>
      </c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</row>
    <row r="798" spans="1:36" s="45" customFormat="1" ht="60" x14ac:dyDescent="0.25">
      <c r="A798" s="15" t="s">
        <v>514</v>
      </c>
      <c r="B798" s="16" t="s">
        <v>1383</v>
      </c>
      <c r="C798" s="15" t="s">
        <v>1384</v>
      </c>
      <c r="D798" s="28">
        <v>45100</v>
      </c>
      <c r="E798" s="29">
        <v>16604.96</v>
      </c>
      <c r="F798" s="29" t="s">
        <v>14</v>
      </c>
      <c r="G798" s="29">
        <v>16604.96</v>
      </c>
      <c r="H798" s="29">
        <f t="shared" si="37"/>
        <v>0</v>
      </c>
      <c r="I798" s="18" t="s">
        <v>19</v>
      </c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</row>
    <row r="799" spans="1:36" s="45" customFormat="1" ht="60" x14ac:dyDescent="0.25">
      <c r="A799" s="15" t="s">
        <v>1042</v>
      </c>
      <c r="B799" s="16" t="s">
        <v>1385</v>
      </c>
      <c r="C799" s="15" t="s">
        <v>1386</v>
      </c>
      <c r="D799" s="28">
        <v>45100</v>
      </c>
      <c r="E799" s="29">
        <v>36692.1</v>
      </c>
      <c r="F799" s="29" t="s">
        <v>14</v>
      </c>
      <c r="G799" s="29">
        <v>36692.1</v>
      </c>
      <c r="H799" s="29">
        <f t="shared" si="37"/>
        <v>0</v>
      </c>
      <c r="I799" s="18" t="s">
        <v>19</v>
      </c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</row>
    <row r="800" spans="1:36" s="45" customFormat="1" ht="75" x14ac:dyDescent="0.25">
      <c r="A800" s="15" t="s">
        <v>1697</v>
      </c>
      <c r="B800" s="16" t="s">
        <v>1387</v>
      </c>
      <c r="C800" s="15" t="s">
        <v>1388</v>
      </c>
      <c r="D800" s="28">
        <v>45100</v>
      </c>
      <c r="E800" s="29">
        <v>349811.01</v>
      </c>
      <c r="F800" s="29" t="s">
        <v>14</v>
      </c>
      <c r="G800" s="29">
        <v>349811.01</v>
      </c>
      <c r="H800" s="29">
        <f t="shared" si="37"/>
        <v>0</v>
      </c>
      <c r="I800" s="18" t="s">
        <v>19</v>
      </c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</row>
    <row r="801" spans="1:36" s="45" customFormat="1" ht="45" x14ac:dyDescent="0.25">
      <c r="A801" s="15" t="s">
        <v>1389</v>
      </c>
      <c r="B801" s="44" t="s">
        <v>1390</v>
      </c>
      <c r="C801" s="15">
        <v>137135</v>
      </c>
      <c r="D801" s="28">
        <v>45103</v>
      </c>
      <c r="E801" s="29">
        <v>3000</v>
      </c>
      <c r="F801" s="18" t="s">
        <v>14</v>
      </c>
      <c r="G801" s="18"/>
      <c r="H801" s="18">
        <f t="shared" si="37"/>
        <v>3000</v>
      </c>
      <c r="I801" s="18" t="s">
        <v>15</v>
      </c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</row>
    <row r="802" spans="1:36" s="45" customFormat="1" ht="60" x14ac:dyDescent="0.25">
      <c r="A802" s="15" t="s">
        <v>567</v>
      </c>
      <c r="B802" s="16" t="s">
        <v>1391</v>
      </c>
      <c r="C802" s="15" t="s">
        <v>1392</v>
      </c>
      <c r="D802" s="28">
        <v>45103</v>
      </c>
      <c r="E802" s="29">
        <v>70468</v>
      </c>
      <c r="F802" s="29" t="s">
        <v>14</v>
      </c>
      <c r="G802" s="29">
        <v>70468</v>
      </c>
      <c r="H802" s="29">
        <f t="shared" si="37"/>
        <v>0</v>
      </c>
      <c r="I802" s="18" t="s">
        <v>19</v>
      </c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</row>
    <row r="803" spans="1:36" s="45" customFormat="1" ht="60" x14ac:dyDescent="0.25">
      <c r="A803" s="15" t="s">
        <v>388</v>
      </c>
      <c r="B803" s="16" t="s">
        <v>1393</v>
      </c>
      <c r="C803" s="15" t="s">
        <v>1394</v>
      </c>
      <c r="D803" s="28">
        <v>45103</v>
      </c>
      <c r="E803" s="29">
        <v>147271.07999999999</v>
      </c>
      <c r="F803" s="29" t="s">
        <v>14</v>
      </c>
      <c r="G803" s="29">
        <v>147271.07999999999</v>
      </c>
      <c r="H803" s="29">
        <f t="shared" si="37"/>
        <v>0</v>
      </c>
      <c r="I803" s="18" t="s">
        <v>19</v>
      </c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</row>
    <row r="804" spans="1:36" s="45" customFormat="1" ht="60" x14ac:dyDescent="0.25">
      <c r="A804" s="15" t="s">
        <v>388</v>
      </c>
      <c r="B804" s="16" t="s">
        <v>1395</v>
      </c>
      <c r="C804" s="15" t="s">
        <v>1396</v>
      </c>
      <c r="D804" s="28">
        <v>45103</v>
      </c>
      <c r="E804" s="29">
        <v>8590.4</v>
      </c>
      <c r="F804" s="29" t="s">
        <v>14</v>
      </c>
      <c r="G804" s="29">
        <v>8590.4</v>
      </c>
      <c r="H804" s="29">
        <f t="shared" si="37"/>
        <v>0</v>
      </c>
      <c r="I804" s="18" t="s">
        <v>19</v>
      </c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</row>
    <row r="805" spans="1:36" s="45" customFormat="1" ht="120" x14ac:dyDescent="0.25">
      <c r="A805" s="15" t="s">
        <v>306</v>
      </c>
      <c r="B805" s="16" t="s">
        <v>1397</v>
      </c>
      <c r="C805" s="15" t="s">
        <v>1398</v>
      </c>
      <c r="D805" s="28">
        <v>45103</v>
      </c>
      <c r="E805" s="29">
        <v>29700</v>
      </c>
      <c r="F805" s="29" t="s">
        <v>14</v>
      </c>
      <c r="G805" s="29">
        <v>29700</v>
      </c>
      <c r="H805" s="29">
        <f t="shared" si="37"/>
        <v>0</v>
      </c>
      <c r="I805" s="18" t="s">
        <v>19</v>
      </c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</row>
    <row r="806" spans="1:36" s="45" customFormat="1" ht="105" x14ac:dyDescent="0.25">
      <c r="A806" s="15" t="s">
        <v>1399</v>
      </c>
      <c r="B806" s="16" t="s">
        <v>1400</v>
      </c>
      <c r="C806" s="15" t="s">
        <v>1401</v>
      </c>
      <c r="D806" s="28">
        <v>45103</v>
      </c>
      <c r="E806" s="29">
        <v>11260</v>
      </c>
      <c r="F806" s="29" t="s">
        <v>14</v>
      </c>
      <c r="G806" s="29"/>
      <c r="H806" s="29">
        <f t="shared" si="37"/>
        <v>11260</v>
      </c>
      <c r="I806" s="18" t="s">
        <v>15</v>
      </c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</row>
    <row r="807" spans="1:36" s="45" customFormat="1" ht="45" x14ac:dyDescent="0.25">
      <c r="A807" s="15" t="s">
        <v>1402</v>
      </c>
      <c r="B807" s="44" t="s">
        <v>1403</v>
      </c>
      <c r="C807" s="15">
        <v>137141</v>
      </c>
      <c r="D807" s="28">
        <v>45104</v>
      </c>
      <c r="E807" s="29">
        <v>6000</v>
      </c>
      <c r="F807" s="18" t="s">
        <v>14</v>
      </c>
      <c r="G807" s="18">
        <v>6000</v>
      </c>
      <c r="H807" s="18">
        <f t="shared" si="37"/>
        <v>0</v>
      </c>
      <c r="I807" s="18" t="s">
        <v>19</v>
      </c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</row>
    <row r="808" spans="1:36" s="45" customFormat="1" ht="45" x14ac:dyDescent="0.25">
      <c r="A808" s="15" t="s">
        <v>67</v>
      </c>
      <c r="B808" s="16" t="s">
        <v>1404</v>
      </c>
      <c r="C808" s="15"/>
      <c r="D808" s="28">
        <v>45104</v>
      </c>
      <c r="E808" s="29">
        <f>146.25+1950+614.25+219.37+2948.4+585</f>
        <v>6463.27</v>
      </c>
      <c r="F808" s="18" t="s">
        <v>14</v>
      </c>
      <c r="G808" s="18">
        <v>6463.27</v>
      </c>
      <c r="H808" s="18">
        <f t="shared" si="37"/>
        <v>0</v>
      </c>
      <c r="I808" s="18" t="s">
        <v>19</v>
      </c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</row>
    <row r="809" spans="1:36" s="45" customFormat="1" ht="60" x14ac:dyDescent="0.25">
      <c r="A809" s="15" t="s">
        <v>283</v>
      </c>
      <c r="B809" s="16" t="s">
        <v>1405</v>
      </c>
      <c r="C809" s="15" t="s">
        <v>1406</v>
      </c>
      <c r="D809" s="28">
        <v>45105</v>
      </c>
      <c r="E809" s="29">
        <v>61650.2</v>
      </c>
      <c r="F809" s="29" t="s">
        <v>14</v>
      </c>
      <c r="G809" s="29">
        <v>61650.2</v>
      </c>
      <c r="H809" s="18">
        <f t="shared" si="37"/>
        <v>0</v>
      </c>
      <c r="I809" s="18" t="s">
        <v>19</v>
      </c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</row>
    <row r="810" spans="1:36" s="45" customFormat="1" ht="60" x14ac:dyDescent="0.25">
      <c r="A810" s="15" t="s">
        <v>283</v>
      </c>
      <c r="B810" s="16" t="s">
        <v>1407</v>
      </c>
      <c r="C810" s="15" t="s">
        <v>1408</v>
      </c>
      <c r="D810" s="28">
        <v>45105</v>
      </c>
      <c r="E810" s="29">
        <v>65528.22</v>
      </c>
      <c r="F810" s="29" t="s">
        <v>14</v>
      </c>
      <c r="G810" s="29">
        <v>65528.22</v>
      </c>
      <c r="H810" s="18">
        <f t="shared" si="37"/>
        <v>0</v>
      </c>
      <c r="I810" s="18" t="s">
        <v>19</v>
      </c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</row>
    <row r="811" spans="1:36" s="45" customFormat="1" ht="60" x14ac:dyDescent="0.25">
      <c r="A811" s="15" t="s">
        <v>283</v>
      </c>
      <c r="B811" s="16" t="s">
        <v>1409</v>
      </c>
      <c r="C811" s="15" t="s">
        <v>1410</v>
      </c>
      <c r="D811" s="28">
        <v>45105</v>
      </c>
      <c r="E811" s="29">
        <v>11890.69</v>
      </c>
      <c r="F811" s="29" t="s">
        <v>14</v>
      </c>
      <c r="G811" s="29">
        <v>11890.69</v>
      </c>
      <c r="H811" s="18">
        <f t="shared" si="37"/>
        <v>0</v>
      </c>
      <c r="I811" s="18" t="s">
        <v>19</v>
      </c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</row>
    <row r="812" spans="1:36" s="45" customFormat="1" ht="60" x14ac:dyDescent="0.25">
      <c r="A812" s="15" t="s">
        <v>1411</v>
      </c>
      <c r="B812" s="16" t="s">
        <v>1412</v>
      </c>
      <c r="C812" s="15" t="s">
        <v>1413</v>
      </c>
      <c r="D812" s="28">
        <v>45106</v>
      </c>
      <c r="E812" s="29">
        <v>16353.03</v>
      </c>
      <c r="F812" s="29" t="s">
        <v>14</v>
      </c>
      <c r="G812" s="29">
        <v>16353.03</v>
      </c>
      <c r="H812" s="18">
        <f t="shared" si="37"/>
        <v>0</v>
      </c>
      <c r="I812" s="18" t="s">
        <v>19</v>
      </c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</row>
    <row r="813" spans="1:36" s="45" customFormat="1" ht="60" x14ac:dyDescent="0.25">
      <c r="A813" s="15" t="s">
        <v>306</v>
      </c>
      <c r="B813" s="16" t="s">
        <v>1414</v>
      </c>
      <c r="C813" s="15" t="s">
        <v>1415</v>
      </c>
      <c r="D813" s="28">
        <v>45106</v>
      </c>
      <c r="E813" s="29">
        <v>72335.03</v>
      </c>
      <c r="F813" s="29" t="s">
        <v>14</v>
      </c>
      <c r="G813" s="29">
        <v>72335.03</v>
      </c>
      <c r="H813" s="29">
        <f t="shared" si="37"/>
        <v>0</v>
      </c>
      <c r="I813" s="18" t="s">
        <v>19</v>
      </c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</row>
    <row r="814" spans="1:36" s="45" customFormat="1" ht="45" x14ac:dyDescent="0.25">
      <c r="A814" s="15" t="s">
        <v>306</v>
      </c>
      <c r="B814" s="16" t="s">
        <v>1416</v>
      </c>
      <c r="C814" s="15" t="s">
        <v>1417</v>
      </c>
      <c r="D814" s="28">
        <v>45106</v>
      </c>
      <c r="E814" s="29">
        <v>522500</v>
      </c>
      <c r="F814" s="29" t="s">
        <v>14</v>
      </c>
      <c r="G814" s="29">
        <v>522500</v>
      </c>
      <c r="H814" s="29">
        <f t="shared" si="37"/>
        <v>0</v>
      </c>
      <c r="I814" s="18" t="s">
        <v>19</v>
      </c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</row>
    <row r="815" spans="1:36" s="45" customFormat="1" ht="60" x14ac:dyDescent="0.25">
      <c r="A815" s="15" t="s">
        <v>1418</v>
      </c>
      <c r="B815" s="16" t="s">
        <v>1419</v>
      </c>
      <c r="C815" s="15" t="s">
        <v>1420</v>
      </c>
      <c r="D815" s="28">
        <v>45106</v>
      </c>
      <c r="E815" s="29">
        <v>4602</v>
      </c>
      <c r="F815" s="29" t="s">
        <v>14</v>
      </c>
      <c r="G815" s="29">
        <v>4602</v>
      </c>
      <c r="H815" s="29">
        <f t="shared" si="37"/>
        <v>0</v>
      </c>
      <c r="I815" s="18" t="s">
        <v>19</v>
      </c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</row>
    <row r="816" spans="1:36" s="45" customFormat="1" ht="45" x14ac:dyDescent="0.25">
      <c r="A816" s="15" t="s">
        <v>1421</v>
      </c>
      <c r="B816" s="44" t="s">
        <v>1422</v>
      </c>
      <c r="C816" s="15">
        <v>137190</v>
      </c>
      <c r="D816" s="28">
        <v>45107</v>
      </c>
      <c r="E816" s="29">
        <v>3000</v>
      </c>
      <c r="F816" s="18" t="s">
        <v>14</v>
      </c>
      <c r="G816" s="18"/>
      <c r="H816" s="18">
        <f t="shared" si="37"/>
        <v>3000</v>
      </c>
      <c r="I816" s="18" t="s">
        <v>15</v>
      </c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</row>
    <row r="817" spans="1:36" s="45" customFormat="1" ht="45" x14ac:dyDescent="0.25">
      <c r="A817" s="15" t="s">
        <v>1423</v>
      </c>
      <c r="B817" s="44" t="s">
        <v>1424</v>
      </c>
      <c r="C817" s="15">
        <v>137204</v>
      </c>
      <c r="D817" s="28">
        <v>45107</v>
      </c>
      <c r="E817" s="29">
        <v>3000</v>
      </c>
      <c r="F817" s="18" t="s">
        <v>14</v>
      </c>
      <c r="G817" s="18">
        <v>3000</v>
      </c>
      <c r="H817" s="18">
        <f t="shared" si="37"/>
        <v>0</v>
      </c>
      <c r="I817" s="18" t="s">
        <v>19</v>
      </c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</row>
    <row r="818" spans="1:36" s="45" customFormat="1" ht="45" x14ac:dyDescent="0.25">
      <c r="A818" s="15" t="s">
        <v>16</v>
      </c>
      <c r="B818" s="16" t="s">
        <v>1425</v>
      </c>
      <c r="C818" s="15" t="s">
        <v>1426</v>
      </c>
      <c r="D818" s="28">
        <v>45107</v>
      </c>
      <c r="E818" s="29">
        <v>668159.54</v>
      </c>
      <c r="F818" s="18" t="s">
        <v>14</v>
      </c>
      <c r="G818" s="18">
        <v>668159.54</v>
      </c>
      <c r="H818" s="18">
        <f t="shared" si="37"/>
        <v>0</v>
      </c>
      <c r="I818" s="18" t="s">
        <v>19</v>
      </c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</row>
    <row r="819" spans="1:36" s="45" customFormat="1" ht="45" x14ac:dyDescent="0.25">
      <c r="A819" s="15" t="s">
        <v>16</v>
      </c>
      <c r="B819" s="16" t="s">
        <v>1425</v>
      </c>
      <c r="C819" s="15" t="s">
        <v>1427</v>
      </c>
      <c r="D819" s="28">
        <v>45107</v>
      </c>
      <c r="E819" s="29">
        <v>13790.64</v>
      </c>
      <c r="F819" s="18" t="s">
        <v>14</v>
      </c>
      <c r="G819" s="18">
        <v>13790.64</v>
      </c>
      <c r="H819" s="18">
        <f t="shared" si="37"/>
        <v>0</v>
      </c>
      <c r="I819" s="18" t="s">
        <v>19</v>
      </c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</row>
    <row r="820" spans="1:36" s="45" customFormat="1" ht="15" customHeight="1" x14ac:dyDescent="0.25">
      <c r="A820" s="27" t="s">
        <v>1428</v>
      </c>
      <c r="B820" s="16"/>
      <c r="C820" s="15"/>
      <c r="D820" s="39"/>
      <c r="E820" s="34">
        <f>SUM(E712:E819)</f>
        <v>5524158.8200000003</v>
      </c>
      <c r="F820" s="34">
        <f>SUM(F712:F819)</f>
        <v>0</v>
      </c>
      <c r="G820" s="34">
        <f>SUM(G712:G819)</f>
        <v>5324916.6999999993</v>
      </c>
      <c r="H820" s="34">
        <f>SUM(H712:H819)</f>
        <v>199242.12</v>
      </c>
      <c r="I820" s="26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</row>
    <row r="821" spans="1:36" s="45" customFormat="1" ht="60.75" customHeight="1" x14ac:dyDescent="0.25">
      <c r="A821" s="15" t="s">
        <v>247</v>
      </c>
      <c r="B821" s="16" t="s">
        <v>1429</v>
      </c>
      <c r="C821" s="15" t="s">
        <v>1430</v>
      </c>
      <c r="D821" s="17">
        <v>45096</v>
      </c>
      <c r="E821" s="29">
        <v>17948.68</v>
      </c>
      <c r="F821" s="29" t="s">
        <v>14</v>
      </c>
      <c r="G821" s="29">
        <v>17948.68</v>
      </c>
      <c r="H821" s="29">
        <f>+E821-G821</f>
        <v>0</v>
      </c>
      <c r="I821" s="18" t="s">
        <v>19</v>
      </c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</row>
    <row r="822" spans="1:36" s="45" customFormat="1" ht="75" x14ac:dyDescent="0.25">
      <c r="A822" s="15" t="s">
        <v>71</v>
      </c>
      <c r="B822" s="16" t="s">
        <v>89</v>
      </c>
      <c r="C822" s="23" t="s">
        <v>1431</v>
      </c>
      <c r="D822" s="17">
        <v>45107</v>
      </c>
      <c r="E822" s="29">
        <v>23298.91</v>
      </c>
      <c r="F822" s="18" t="s">
        <v>14</v>
      </c>
      <c r="G822" s="18"/>
      <c r="H822" s="18">
        <f t="shared" ref="H822:H884" si="38">+E822-G822</f>
        <v>23298.91</v>
      </c>
      <c r="I822" s="18" t="s">
        <v>15</v>
      </c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</row>
    <row r="823" spans="1:36" s="45" customFormat="1" ht="90" x14ac:dyDescent="0.25">
      <c r="A823" s="15" t="s">
        <v>166</v>
      </c>
      <c r="B823" s="44" t="s">
        <v>1307</v>
      </c>
      <c r="C823" s="15" t="s">
        <v>1432</v>
      </c>
      <c r="D823" s="17">
        <v>45108</v>
      </c>
      <c r="E823" s="29">
        <v>19728.28</v>
      </c>
      <c r="F823" s="18" t="s">
        <v>14</v>
      </c>
      <c r="G823" s="29">
        <v>19728.28</v>
      </c>
      <c r="H823" s="18">
        <f t="shared" si="38"/>
        <v>0</v>
      </c>
      <c r="I823" s="18" t="s">
        <v>19</v>
      </c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</row>
    <row r="824" spans="1:36" s="45" customFormat="1" ht="75" x14ac:dyDescent="0.25">
      <c r="A824" s="43" t="s">
        <v>680</v>
      </c>
      <c r="B824" s="38" t="s">
        <v>1266</v>
      </c>
      <c r="C824" s="15" t="s">
        <v>1433</v>
      </c>
      <c r="D824" s="17">
        <v>45108</v>
      </c>
      <c r="E824" s="29">
        <v>4584</v>
      </c>
      <c r="F824" s="18" t="s">
        <v>14</v>
      </c>
      <c r="G824" s="29">
        <v>4584</v>
      </c>
      <c r="H824" s="18">
        <f t="shared" si="38"/>
        <v>0</v>
      </c>
      <c r="I824" s="18" t="s">
        <v>19</v>
      </c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</row>
    <row r="825" spans="1:36" s="45" customFormat="1" ht="75" x14ac:dyDescent="0.25">
      <c r="A825" s="43" t="s">
        <v>680</v>
      </c>
      <c r="B825" s="38" t="s">
        <v>1266</v>
      </c>
      <c r="C825" s="15" t="s">
        <v>1434</v>
      </c>
      <c r="D825" s="17">
        <v>45108</v>
      </c>
      <c r="E825" s="29">
        <v>1528</v>
      </c>
      <c r="F825" s="18" t="s">
        <v>14</v>
      </c>
      <c r="G825" s="29">
        <v>1528</v>
      </c>
      <c r="H825" s="18">
        <f t="shared" si="38"/>
        <v>0</v>
      </c>
      <c r="I825" s="18" t="s">
        <v>19</v>
      </c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</row>
    <row r="826" spans="1:36" s="45" customFormat="1" ht="75" x14ac:dyDescent="0.25">
      <c r="A826" s="43" t="s">
        <v>680</v>
      </c>
      <c r="B826" s="38" t="s">
        <v>1266</v>
      </c>
      <c r="C826" s="15" t="s">
        <v>1435</v>
      </c>
      <c r="D826" s="17">
        <v>45108</v>
      </c>
      <c r="E826" s="29">
        <v>4584</v>
      </c>
      <c r="F826" s="18" t="s">
        <v>14</v>
      </c>
      <c r="G826" s="29">
        <v>4584</v>
      </c>
      <c r="H826" s="18">
        <f t="shared" si="38"/>
        <v>0</v>
      </c>
      <c r="I826" s="18" t="s">
        <v>19</v>
      </c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</row>
    <row r="827" spans="1:36" s="45" customFormat="1" ht="30" x14ac:dyDescent="0.25">
      <c r="A827" s="15" t="s">
        <v>153</v>
      </c>
      <c r="B827" s="38" t="s">
        <v>154</v>
      </c>
      <c r="C827" s="15" t="s">
        <v>1436</v>
      </c>
      <c r="D827" s="17">
        <v>45110</v>
      </c>
      <c r="E827" s="29">
        <v>4307</v>
      </c>
      <c r="F827" s="18" t="s">
        <v>14</v>
      </c>
      <c r="G827" s="29"/>
      <c r="H827" s="18">
        <f t="shared" si="38"/>
        <v>4307</v>
      </c>
      <c r="I827" s="18" t="s">
        <v>15</v>
      </c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</row>
    <row r="828" spans="1:36" s="45" customFormat="1" ht="60" x14ac:dyDescent="0.25">
      <c r="A828" s="15" t="s">
        <v>337</v>
      </c>
      <c r="B828" s="16" t="s">
        <v>1437</v>
      </c>
      <c r="C828" s="15" t="s">
        <v>1438</v>
      </c>
      <c r="D828" s="17">
        <v>45110</v>
      </c>
      <c r="E828" s="29">
        <v>11666.67</v>
      </c>
      <c r="F828" s="18" t="s">
        <v>14</v>
      </c>
      <c r="G828" s="29">
        <v>11666.67</v>
      </c>
      <c r="H828" s="18">
        <f t="shared" si="38"/>
        <v>0</v>
      </c>
      <c r="I828" s="18" t="s">
        <v>19</v>
      </c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</row>
    <row r="829" spans="1:36" s="45" customFormat="1" ht="60" x14ac:dyDescent="0.25">
      <c r="A829" s="15" t="s">
        <v>169</v>
      </c>
      <c r="B829" s="16" t="s">
        <v>1439</v>
      </c>
      <c r="C829" s="15" t="s">
        <v>1440</v>
      </c>
      <c r="D829" s="17">
        <v>45110</v>
      </c>
      <c r="E829" s="29">
        <v>23065.98</v>
      </c>
      <c r="F829" s="18" t="s">
        <v>14</v>
      </c>
      <c r="G829" s="29">
        <v>23065.98</v>
      </c>
      <c r="H829" s="18">
        <f>+E829-G829</f>
        <v>0</v>
      </c>
      <c r="I829" s="18" t="s">
        <v>19</v>
      </c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</row>
    <row r="830" spans="1:36" s="45" customFormat="1" ht="30" x14ac:dyDescent="0.25">
      <c r="A830" s="15" t="s">
        <v>169</v>
      </c>
      <c r="B830" s="16" t="s">
        <v>172</v>
      </c>
      <c r="C830" s="15" t="s">
        <v>1441</v>
      </c>
      <c r="D830" s="17">
        <v>45110</v>
      </c>
      <c r="E830" s="29">
        <v>2130</v>
      </c>
      <c r="F830" s="18" t="s">
        <v>14</v>
      </c>
      <c r="G830" s="29">
        <v>2130</v>
      </c>
      <c r="H830" s="18">
        <f t="shared" si="38"/>
        <v>0</v>
      </c>
      <c r="I830" s="18" t="s">
        <v>19</v>
      </c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</row>
    <row r="831" spans="1:36" s="45" customFormat="1" ht="30" x14ac:dyDescent="0.25">
      <c r="A831" s="15" t="s">
        <v>169</v>
      </c>
      <c r="B831" s="16" t="s">
        <v>173</v>
      </c>
      <c r="C831" s="15" t="s">
        <v>1440</v>
      </c>
      <c r="D831" s="17">
        <v>45110</v>
      </c>
      <c r="E831" s="29">
        <v>2127</v>
      </c>
      <c r="F831" s="18" t="s">
        <v>14</v>
      </c>
      <c r="G831" s="29">
        <v>2127</v>
      </c>
      <c r="H831" s="18">
        <f t="shared" si="38"/>
        <v>0</v>
      </c>
      <c r="I831" s="18" t="s">
        <v>19</v>
      </c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</row>
    <row r="832" spans="1:36" s="45" customFormat="1" ht="45" x14ac:dyDescent="0.25">
      <c r="A832" s="15" t="s">
        <v>169</v>
      </c>
      <c r="B832" s="16" t="s">
        <v>174</v>
      </c>
      <c r="C832" s="15" t="s">
        <v>1440</v>
      </c>
      <c r="D832" s="17">
        <v>45110</v>
      </c>
      <c r="E832" s="29">
        <v>360</v>
      </c>
      <c r="F832" s="18" t="s">
        <v>14</v>
      </c>
      <c r="G832" s="29">
        <v>360</v>
      </c>
      <c r="H832" s="18">
        <f t="shared" si="38"/>
        <v>0</v>
      </c>
      <c r="I832" s="18" t="s">
        <v>19</v>
      </c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</row>
    <row r="833" spans="1:36" s="45" customFormat="1" ht="45" x14ac:dyDescent="0.25">
      <c r="A833" s="15" t="s">
        <v>306</v>
      </c>
      <c r="B833" s="16" t="s">
        <v>1442</v>
      </c>
      <c r="C833" s="15" t="s">
        <v>1443</v>
      </c>
      <c r="D833" s="17">
        <v>45111</v>
      </c>
      <c r="E833" s="29">
        <v>5000</v>
      </c>
      <c r="F833" s="18" t="s">
        <v>14</v>
      </c>
      <c r="G833" s="29">
        <v>5000</v>
      </c>
      <c r="H833" s="18">
        <f t="shared" si="38"/>
        <v>0</v>
      </c>
      <c r="I833" s="18" t="s">
        <v>19</v>
      </c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</row>
    <row r="834" spans="1:36" s="45" customFormat="1" ht="60" x14ac:dyDescent="0.25">
      <c r="A834" s="15" t="s">
        <v>306</v>
      </c>
      <c r="B834" s="16" t="s">
        <v>1444</v>
      </c>
      <c r="C834" s="15" t="s">
        <v>1445</v>
      </c>
      <c r="D834" s="17">
        <v>45111</v>
      </c>
      <c r="E834" s="29">
        <v>57000</v>
      </c>
      <c r="F834" s="18" t="s">
        <v>14</v>
      </c>
      <c r="G834" s="29">
        <v>57000</v>
      </c>
      <c r="H834" s="18">
        <f t="shared" si="38"/>
        <v>0</v>
      </c>
      <c r="I834" s="18" t="s">
        <v>19</v>
      </c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</row>
    <row r="835" spans="1:36" s="45" customFormat="1" ht="45" x14ac:dyDescent="0.25">
      <c r="A835" s="15" t="s">
        <v>1446</v>
      </c>
      <c r="B835" s="38" t="s">
        <v>1447</v>
      </c>
      <c r="C835" s="15" t="s">
        <v>1388</v>
      </c>
      <c r="D835" s="17">
        <v>45111</v>
      </c>
      <c r="E835" s="29">
        <v>71128.45</v>
      </c>
      <c r="F835" s="18" t="s">
        <v>14</v>
      </c>
      <c r="G835" s="29"/>
      <c r="H835" s="18">
        <f t="shared" si="38"/>
        <v>71128.45</v>
      </c>
      <c r="I835" s="18" t="s">
        <v>15</v>
      </c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</row>
    <row r="836" spans="1:36" s="45" customFormat="1" ht="60" x14ac:dyDescent="0.25">
      <c r="A836" s="15" t="s">
        <v>827</v>
      </c>
      <c r="B836" s="38" t="s">
        <v>1448</v>
      </c>
      <c r="C836" s="15" t="s">
        <v>1449</v>
      </c>
      <c r="D836" s="17">
        <v>45111</v>
      </c>
      <c r="E836" s="29">
        <v>28700</v>
      </c>
      <c r="F836" s="18" t="s">
        <v>14</v>
      </c>
      <c r="G836" s="29"/>
      <c r="H836" s="18">
        <f t="shared" si="38"/>
        <v>28700</v>
      </c>
      <c r="I836" s="18" t="s">
        <v>15</v>
      </c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</row>
    <row r="837" spans="1:36" s="55" customFormat="1" ht="45" x14ac:dyDescent="0.25">
      <c r="A837" s="15" t="s">
        <v>1450</v>
      </c>
      <c r="B837" s="16" t="s">
        <v>1451</v>
      </c>
      <c r="C837" s="15">
        <v>7229</v>
      </c>
      <c r="D837" s="17">
        <v>45111</v>
      </c>
      <c r="E837" s="29">
        <v>2700</v>
      </c>
      <c r="F837" s="18" t="s">
        <v>14</v>
      </c>
      <c r="G837" s="29">
        <v>2700</v>
      </c>
      <c r="H837" s="18">
        <f t="shared" si="38"/>
        <v>0</v>
      </c>
      <c r="I837" s="18" t="s">
        <v>19</v>
      </c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s="45" customFormat="1" ht="60" x14ac:dyDescent="0.25">
      <c r="A838" s="15" t="s">
        <v>247</v>
      </c>
      <c r="B838" s="16" t="s">
        <v>1452</v>
      </c>
      <c r="C838" s="15" t="s">
        <v>1453</v>
      </c>
      <c r="D838" s="17">
        <v>45112</v>
      </c>
      <c r="E838" s="29">
        <v>2730.55</v>
      </c>
      <c r="F838" s="18" t="s">
        <v>14</v>
      </c>
      <c r="G838" s="29">
        <v>2730.55</v>
      </c>
      <c r="H838" s="18">
        <f t="shared" si="38"/>
        <v>0</v>
      </c>
      <c r="I838" s="18" t="s">
        <v>19</v>
      </c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</row>
    <row r="839" spans="1:36" s="97" customFormat="1" ht="60" x14ac:dyDescent="0.25">
      <c r="A839" s="15" t="s">
        <v>1202</v>
      </c>
      <c r="B839" s="38" t="s">
        <v>1454</v>
      </c>
      <c r="C839" s="15" t="s">
        <v>1455</v>
      </c>
      <c r="D839" s="17">
        <v>45112</v>
      </c>
      <c r="E839" s="29">
        <v>36285</v>
      </c>
      <c r="F839" s="18" t="s">
        <v>14</v>
      </c>
      <c r="G839" s="29">
        <v>36285</v>
      </c>
      <c r="H839" s="18">
        <f t="shared" si="38"/>
        <v>0</v>
      </c>
      <c r="I839" s="18" t="s">
        <v>19</v>
      </c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</row>
    <row r="840" spans="1:36" s="45" customFormat="1" ht="45" x14ac:dyDescent="0.25">
      <c r="A840" s="15" t="s">
        <v>1456</v>
      </c>
      <c r="B840" s="16" t="s">
        <v>1457</v>
      </c>
      <c r="C840" s="15">
        <v>7310</v>
      </c>
      <c r="D840" s="17">
        <v>45113</v>
      </c>
      <c r="E840" s="29">
        <v>6000</v>
      </c>
      <c r="F840" s="18" t="s">
        <v>14</v>
      </c>
      <c r="G840" s="29">
        <v>6000</v>
      </c>
      <c r="H840" s="18">
        <f t="shared" si="38"/>
        <v>0</v>
      </c>
      <c r="I840" s="18" t="s">
        <v>19</v>
      </c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</row>
    <row r="841" spans="1:36" s="97" customFormat="1" ht="60" x14ac:dyDescent="0.25">
      <c r="A841" s="15" t="s">
        <v>1042</v>
      </c>
      <c r="B841" s="38" t="s">
        <v>1458</v>
      </c>
      <c r="C841" s="15" t="s">
        <v>1459</v>
      </c>
      <c r="D841" s="17">
        <v>45113</v>
      </c>
      <c r="E841" s="29">
        <v>16437.400000000001</v>
      </c>
      <c r="F841" s="18" t="s">
        <v>14</v>
      </c>
      <c r="G841" s="29">
        <v>16437.400000000001</v>
      </c>
      <c r="H841" s="18">
        <f t="shared" si="38"/>
        <v>0</v>
      </c>
      <c r="I841" s="18" t="s">
        <v>19</v>
      </c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</row>
    <row r="842" spans="1:36" s="97" customFormat="1" ht="60" x14ac:dyDescent="0.25">
      <c r="A842" s="15" t="s">
        <v>205</v>
      </c>
      <c r="B842" s="38" t="s">
        <v>1460</v>
      </c>
      <c r="C842" s="15" t="s">
        <v>1602</v>
      </c>
      <c r="D842" s="17">
        <v>45113</v>
      </c>
      <c r="E842" s="29">
        <v>69598.399999999994</v>
      </c>
      <c r="F842" s="18" t="s">
        <v>14</v>
      </c>
      <c r="G842" s="29">
        <v>69598.399999999994</v>
      </c>
      <c r="H842" s="18">
        <f t="shared" si="38"/>
        <v>0</v>
      </c>
      <c r="I842" s="18" t="s">
        <v>19</v>
      </c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</row>
    <row r="843" spans="1:36" s="45" customFormat="1" ht="60" x14ac:dyDescent="0.25">
      <c r="A843" s="15" t="s">
        <v>1049</v>
      </c>
      <c r="B843" s="38" t="s">
        <v>1461</v>
      </c>
      <c r="C843" s="15" t="s">
        <v>1462</v>
      </c>
      <c r="D843" s="17">
        <v>45113</v>
      </c>
      <c r="E843" s="29">
        <v>29500</v>
      </c>
      <c r="F843" s="18" t="s">
        <v>14</v>
      </c>
      <c r="G843" s="29"/>
      <c r="H843" s="18">
        <f t="shared" si="38"/>
        <v>29500</v>
      </c>
      <c r="I843" s="18" t="s">
        <v>15</v>
      </c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</row>
    <row r="844" spans="1:36" s="45" customFormat="1" ht="60" x14ac:dyDescent="0.25">
      <c r="A844" s="15" t="s">
        <v>306</v>
      </c>
      <c r="B844" s="38" t="s">
        <v>1463</v>
      </c>
      <c r="C844" s="15" t="s">
        <v>1464</v>
      </c>
      <c r="D844" s="17">
        <v>45113</v>
      </c>
      <c r="E844" s="29">
        <v>138062.29999999999</v>
      </c>
      <c r="F844" s="18" t="s">
        <v>14</v>
      </c>
      <c r="G844" s="29">
        <v>138062.29999999999</v>
      </c>
      <c r="H844" s="18">
        <f t="shared" si="38"/>
        <v>0</v>
      </c>
      <c r="I844" s="18" t="s">
        <v>19</v>
      </c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</row>
    <row r="845" spans="1:36" s="45" customFormat="1" ht="30" x14ac:dyDescent="0.25">
      <c r="A845" s="15" t="s">
        <v>306</v>
      </c>
      <c r="B845" s="16" t="s">
        <v>172</v>
      </c>
      <c r="C845" s="15" t="s">
        <v>1464</v>
      </c>
      <c r="D845" s="17">
        <v>45113</v>
      </c>
      <c r="E845" s="29">
        <v>10437</v>
      </c>
      <c r="F845" s="18" t="s">
        <v>14</v>
      </c>
      <c r="G845" s="29">
        <v>10437</v>
      </c>
      <c r="H845" s="18">
        <f t="shared" si="38"/>
        <v>0</v>
      </c>
      <c r="I845" s="18" t="s">
        <v>19</v>
      </c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</row>
    <row r="846" spans="1:36" s="45" customFormat="1" ht="30" x14ac:dyDescent="0.25">
      <c r="A846" s="15" t="s">
        <v>306</v>
      </c>
      <c r="B846" s="16" t="s">
        <v>173</v>
      </c>
      <c r="C846" s="15" t="s">
        <v>1464</v>
      </c>
      <c r="D846" s="17">
        <v>45113</v>
      </c>
      <c r="E846" s="29">
        <v>10422.299999999999</v>
      </c>
      <c r="F846" s="18" t="s">
        <v>14</v>
      </c>
      <c r="G846" s="29">
        <v>10422.299999999999</v>
      </c>
      <c r="H846" s="18">
        <f t="shared" si="38"/>
        <v>0</v>
      </c>
      <c r="I846" s="18" t="s">
        <v>19</v>
      </c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</row>
    <row r="847" spans="1:36" s="45" customFormat="1" ht="45" x14ac:dyDescent="0.25">
      <c r="A847" s="15" t="s">
        <v>306</v>
      </c>
      <c r="B847" s="16" t="s">
        <v>174</v>
      </c>
      <c r="C847" s="15" t="s">
        <v>1464</v>
      </c>
      <c r="D847" s="17">
        <v>45113</v>
      </c>
      <c r="E847" s="29">
        <v>1764</v>
      </c>
      <c r="F847" s="18" t="s">
        <v>14</v>
      </c>
      <c r="G847" s="29">
        <v>1764</v>
      </c>
      <c r="H847" s="18">
        <f t="shared" si="38"/>
        <v>0</v>
      </c>
      <c r="I847" s="18" t="s">
        <v>19</v>
      </c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</row>
    <row r="848" spans="1:36" s="45" customFormat="1" ht="60" x14ac:dyDescent="0.25">
      <c r="A848" s="15" t="s">
        <v>306</v>
      </c>
      <c r="B848" s="38" t="s">
        <v>980</v>
      </c>
      <c r="C848" s="15" t="s">
        <v>1464</v>
      </c>
      <c r="D848" s="17">
        <v>45113</v>
      </c>
      <c r="E848" s="29">
        <v>250</v>
      </c>
      <c r="F848" s="18" t="s">
        <v>14</v>
      </c>
      <c r="G848" s="29">
        <v>250</v>
      </c>
      <c r="H848" s="18">
        <f t="shared" si="38"/>
        <v>0</v>
      </c>
      <c r="I848" s="18" t="s">
        <v>19</v>
      </c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</row>
    <row r="849" spans="1:36" s="45" customFormat="1" ht="45" x14ac:dyDescent="0.25">
      <c r="A849" s="15" t="s">
        <v>388</v>
      </c>
      <c r="B849" s="38" t="s">
        <v>1465</v>
      </c>
      <c r="C849" s="15" t="s">
        <v>1466</v>
      </c>
      <c r="D849" s="17">
        <v>45113</v>
      </c>
      <c r="E849" s="29">
        <v>41453.4</v>
      </c>
      <c r="F849" s="18" t="s">
        <v>14</v>
      </c>
      <c r="G849" s="29"/>
      <c r="H849" s="18">
        <f t="shared" si="38"/>
        <v>41453.4</v>
      </c>
      <c r="I849" s="18" t="s">
        <v>15</v>
      </c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</row>
    <row r="850" spans="1:36" s="45" customFormat="1" ht="45" x14ac:dyDescent="0.25">
      <c r="A850" s="15" t="s">
        <v>1446</v>
      </c>
      <c r="B850" s="38" t="s">
        <v>1467</v>
      </c>
      <c r="C850" s="15" t="s">
        <v>1468</v>
      </c>
      <c r="D850" s="17">
        <v>45113</v>
      </c>
      <c r="E850" s="29">
        <v>26985.4</v>
      </c>
      <c r="F850" s="18" t="s">
        <v>14</v>
      </c>
      <c r="G850" s="29"/>
      <c r="H850" s="18">
        <f t="shared" si="38"/>
        <v>26985.4</v>
      </c>
      <c r="I850" s="18" t="s">
        <v>15</v>
      </c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</row>
    <row r="851" spans="1:36" s="45" customFormat="1" ht="60" x14ac:dyDescent="0.25">
      <c r="A851" s="15" t="s">
        <v>388</v>
      </c>
      <c r="B851" s="38" t="s">
        <v>1469</v>
      </c>
      <c r="C851" s="87" t="s">
        <v>1470</v>
      </c>
      <c r="D851" s="17">
        <v>45113</v>
      </c>
      <c r="E851" s="98">
        <v>174640</v>
      </c>
      <c r="F851" s="100" t="s">
        <v>14</v>
      </c>
      <c r="G851" s="98"/>
      <c r="H851" s="100">
        <f t="shared" si="38"/>
        <v>174640</v>
      </c>
      <c r="I851" s="100" t="s">
        <v>15</v>
      </c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</row>
    <row r="852" spans="1:36" s="57" customFormat="1" ht="60" x14ac:dyDescent="0.25">
      <c r="A852" s="15" t="s">
        <v>514</v>
      </c>
      <c r="B852" s="16" t="s">
        <v>515</v>
      </c>
      <c r="C852" s="15" t="s">
        <v>1471</v>
      </c>
      <c r="D852" s="17">
        <v>45114</v>
      </c>
      <c r="E852" s="29">
        <v>81161.58</v>
      </c>
      <c r="F852" s="18" t="s">
        <v>14</v>
      </c>
      <c r="G852" s="29"/>
      <c r="H852" s="18">
        <f t="shared" si="38"/>
        <v>81161.58</v>
      </c>
      <c r="I852" s="15" t="s">
        <v>15</v>
      </c>
      <c r="J852" s="2"/>
      <c r="K852" s="2"/>
      <c r="L852" s="106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</row>
    <row r="853" spans="1:36" s="56" customFormat="1" ht="60" x14ac:dyDescent="0.25">
      <c r="A853" s="43" t="s">
        <v>1472</v>
      </c>
      <c r="B853" s="38" t="s">
        <v>1473</v>
      </c>
      <c r="C853" s="43" t="s">
        <v>1474</v>
      </c>
      <c r="D853" s="17">
        <v>45114</v>
      </c>
      <c r="E853" s="99">
        <v>174088</v>
      </c>
      <c r="F853" s="58" t="s">
        <v>14</v>
      </c>
      <c r="G853" s="99"/>
      <c r="H853" s="58">
        <f t="shared" si="38"/>
        <v>174088</v>
      </c>
      <c r="I853" s="43" t="s">
        <v>15</v>
      </c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s="96" customFormat="1" ht="60" x14ac:dyDescent="0.25">
      <c r="A854" s="43" t="s">
        <v>249</v>
      </c>
      <c r="B854" s="38" t="s">
        <v>1475</v>
      </c>
      <c r="C854" s="43" t="s">
        <v>1476</v>
      </c>
      <c r="D854" s="102">
        <v>45114</v>
      </c>
      <c r="E854" s="99">
        <v>9805.7999999999993</v>
      </c>
      <c r="F854" s="58" t="s">
        <v>14</v>
      </c>
      <c r="G854" s="99">
        <v>9805.7999999999993</v>
      </c>
      <c r="H854" s="58">
        <f t="shared" si="38"/>
        <v>0</v>
      </c>
      <c r="I854" s="43" t="s">
        <v>19</v>
      </c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s="96" customFormat="1" ht="60" x14ac:dyDescent="0.25">
      <c r="A855" s="43" t="s">
        <v>902</v>
      </c>
      <c r="B855" s="38" t="s">
        <v>1477</v>
      </c>
      <c r="C855" s="43" t="s">
        <v>1478</v>
      </c>
      <c r="D855" s="102">
        <v>45114</v>
      </c>
      <c r="E855" s="99">
        <v>15512.99</v>
      </c>
      <c r="F855" s="58" t="s">
        <v>14</v>
      </c>
      <c r="G855" s="99">
        <v>15512.99</v>
      </c>
      <c r="H855" s="58">
        <f t="shared" si="38"/>
        <v>0</v>
      </c>
      <c r="I855" s="43" t="s">
        <v>19</v>
      </c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s="93" customFormat="1" ht="45" x14ac:dyDescent="0.25">
      <c r="A856" s="43" t="s">
        <v>1479</v>
      </c>
      <c r="B856" s="16" t="s">
        <v>1480</v>
      </c>
      <c r="C856" s="43">
        <v>7354</v>
      </c>
      <c r="D856" s="102">
        <v>45117</v>
      </c>
      <c r="E856" s="99">
        <v>3000</v>
      </c>
      <c r="F856" s="58" t="s">
        <v>14</v>
      </c>
      <c r="G856" s="99">
        <v>3000</v>
      </c>
      <c r="H856" s="58">
        <f t="shared" si="38"/>
        <v>0</v>
      </c>
      <c r="I856" s="43" t="s">
        <v>19</v>
      </c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s="56" customFormat="1" ht="45" x14ac:dyDescent="0.25">
      <c r="A857" s="43" t="s">
        <v>1481</v>
      </c>
      <c r="B857" s="16" t="s">
        <v>1482</v>
      </c>
      <c r="C857" s="43">
        <v>7343</v>
      </c>
      <c r="D857" s="102">
        <v>45117</v>
      </c>
      <c r="E857" s="99">
        <v>3000</v>
      </c>
      <c r="F857" s="58" t="s">
        <v>14</v>
      </c>
      <c r="G857" s="99">
        <v>3000</v>
      </c>
      <c r="H857" s="58">
        <f t="shared" si="38"/>
        <v>0</v>
      </c>
      <c r="I857" s="43" t="s">
        <v>19</v>
      </c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s="56" customFormat="1" ht="60" x14ac:dyDescent="0.25">
      <c r="A858" s="43" t="s">
        <v>1483</v>
      </c>
      <c r="B858" s="38" t="s">
        <v>970</v>
      </c>
      <c r="C858" s="43" t="s">
        <v>1622</v>
      </c>
      <c r="D858" s="102">
        <v>45118</v>
      </c>
      <c r="E858" s="99">
        <v>55111.55</v>
      </c>
      <c r="F858" s="58" t="s">
        <v>14</v>
      </c>
      <c r="G858" s="99"/>
      <c r="H858" s="58">
        <f t="shared" si="38"/>
        <v>55111.55</v>
      </c>
      <c r="I858" s="43" t="s">
        <v>15</v>
      </c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s="96" customFormat="1" ht="60" x14ac:dyDescent="0.25">
      <c r="A859" s="43" t="s">
        <v>827</v>
      </c>
      <c r="B859" s="38" t="s">
        <v>1475</v>
      </c>
      <c r="C859" s="43" t="s">
        <v>1484</v>
      </c>
      <c r="D859" s="102">
        <v>45118</v>
      </c>
      <c r="E859" s="99">
        <v>9711.4</v>
      </c>
      <c r="F859" s="58" t="s">
        <v>14</v>
      </c>
      <c r="G859" s="99">
        <v>9711.4</v>
      </c>
      <c r="H859" s="58">
        <f t="shared" si="38"/>
        <v>0</v>
      </c>
      <c r="I859" s="43" t="s">
        <v>19</v>
      </c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s="56" customFormat="1" ht="105" x14ac:dyDescent="0.25">
      <c r="A860" s="43" t="s">
        <v>306</v>
      </c>
      <c r="B860" s="101" t="s">
        <v>1485</v>
      </c>
      <c r="C860" s="43" t="s">
        <v>1486</v>
      </c>
      <c r="D860" s="102">
        <v>45118</v>
      </c>
      <c r="E860" s="99">
        <v>39800</v>
      </c>
      <c r="F860" s="58" t="s">
        <v>14</v>
      </c>
      <c r="G860" s="99">
        <v>39800</v>
      </c>
      <c r="H860" s="58">
        <f t="shared" si="38"/>
        <v>0</v>
      </c>
      <c r="I860" s="43" t="s">
        <v>19</v>
      </c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s="45" customFormat="1" ht="60" x14ac:dyDescent="0.25">
      <c r="A861" s="15" t="s">
        <v>306</v>
      </c>
      <c r="B861" s="38" t="s">
        <v>1600</v>
      </c>
      <c r="C861" s="15" t="s">
        <v>1487</v>
      </c>
      <c r="D861" s="17">
        <v>45119</v>
      </c>
      <c r="E861" s="29">
        <v>659124.12</v>
      </c>
      <c r="F861" s="18" t="s">
        <v>14</v>
      </c>
      <c r="G861" s="29">
        <v>659124.12</v>
      </c>
      <c r="H861" s="18">
        <f t="shared" si="38"/>
        <v>0</v>
      </c>
      <c r="I861" s="18" t="s">
        <v>19</v>
      </c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</row>
    <row r="862" spans="1:36" s="45" customFormat="1" ht="30" x14ac:dyDescent="0.25">
      <c r="A862" s="15" t="s">
        <v>306</v>
      </c>
      <c r="B862" s="16" t="s">
        <v>172</v>
      </c>
      <c r="C862" s="15" t="s">
        <v>1487</v>
      </c>
      <c r="D862" s="17">
        <v>45119</v>
      </c>
      <c r="E862" s="29">
        <v>55649.8</v>
      </c>
      <c r="F862" s="18" t="s">
        <v>14</v>
      </c>
      <c r="G862" s="29">
        <v>55649.8</v>
      </c>
      <c r="H862" s="18">
        <f>+E862-G862</f>
        <v>0</v>
      </c>
      <c r="I862" s="18" t="s">
        <v>19</v>
      </c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</row>
    <row r="863" spans="1:36" s="45" customFormat="1" ht="30" x14ac:dyDescent="0.25">
      <c r="A863" s="15" t="s">
        <v>306</v>
      </c>
      <c r="B863" s="16" t="s">
        <v>173</v>
      </c>
      <c r="C863" s="15" t="s">
        <v>1487</v>
      </c>
      <c r="D863" s="17">
        <v>45119</v>
      </c>
      <c r="E863" s="29">
        <v>55571.44</v>
      </c>
      <c r="F863" s="18" t="s">
        <v>14</v>
      </c>
      <c r="G863" s="29">
        <v>55571.44</v>
      </c>
      <c r="H863" s="18">
        <f t="shared" ref="H863:H864" si="39">+E863-G863</f>
        <v>0</v>
      </c>
      <c r="I863" s="18" t="s">
        <v>19</v>
      </c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</row>
    <row r="864" spans="1:36" s="45" customFormat="1" ht="45" x14ac:dyDescent="0.25">
      <c r="A864" s="15" t="s">
        <v>306</v>
      </c>
      <c r="B864" s="16" t="s">
        <v>174</v>
      </c>
      <c r="C864" s="15" t="s">
        <v>1487</v>
      </c>
      <c r="D864" s="17">
        <v>45119</v>
      </c>
      <c r="E864" s="29">
        <v>9276.4</v>
      </c>
      <c r="F864" s="18" t="s">
        <v>14</v>
      </c>
      <c r="G864" s="29">
        <v>9276.4</v>
      </c>
      <c r="H864" s="18">
        <f t="shared" si="39"/>
        <v>0</v>
      </c>
      <c r="I864" s="18" t="s">
        <v>19</v>
      </c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</row>
    <row r="865" spans="1:36" s="45" customFormat="1" ht="60" x14ac:dyDescent="0.25">
      <c r="A865" s="15" t="s">
        <v>306</v>
      </c>
      <c r="B865" s="38" t="s">
        <v>980</v>
      </c>
      <c r="C865" s="15" t="s">
        <v>1487</v>
      </c>
      <c r="D865" s="17">
        <v>45119</v>
      </c>
      <c r="E865" s="29">
        <v>475</v>
      </c>
      <c r="F865" s="18" t="s">
        <v>14</v>
      </c>
      <c r="G865" s="29">
        <v>475</v>
      </c>
      <c r="H865" s="18">
        <f>+E865-G865</f>
        <v>0</v>
      </c>
      <c r="I865" s="18" t="s">
        <v>19</v>
      </c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</row>
    <row r="866" spans="1:36" s="56" customFormat="1" ht="30" x14ac:dyDescent="0.25">
      <c r="A866" s="43" t="s">
        <v>1488</v>
      </c>
      <c r="B866" s="16" t="s">
        <v>1489</v>
      </c>
      <c r="C866" s="43">
        <v>7395</v>
      </c>
      <c r="D866" s="102">
        <v>45120</v>
      </c>
      <c r="E866" s="99">
        <v>6000</v>
      </c>
      <c r="F866" s="58" t="s">
        <v>14</v>
      </c>
      <c r="G866" s="99">
        <v>6000</v>
      </c>
      <c r="H866" s="58">
        <f t="shared" si="38"/>
        <v>0</v>
      </c>
      <c r="I866" s="43" t="s">
        <v>19</v>
      </c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s="56" customFormat="1" ht="45" x14ac:dyDescent="0.25">
      <c r="A867" s="43" t="s">
        <v>1490</v>
      </c>
      <c r="B867" s="16" t="s">
        <v>1491</v>
      </c>
      <c r="C867" s="43">
        <v>7401</v>
      </c>
      <c r="D867" s="102">
        <v>45120</v>
      </c>
      <c r="E867" s="99">
        <v>6000</v>
      </c>
      <c r="F867" s="58" t="s">
        <v>14</v>
      </c>
      <c r="G867" s="99">
        <v>6000</v>
      </c>
      <c r="H867" s="58">
        <f t="shared" si="38"/>
        <v>0</v>
      </c>
      <c r="I867" s="43" t="s">
        <v>19</v>
      </c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s="56" customFormat="1" ht="60" x14ac:dyDescent="0.25">
      <c r="A868" s="43" t="s">
        <v>836</v>
      </c>
      <c r="B868" s="38" t="s">
        <v>1492</v>
      </c>
      <c r="C868" s="43" t="s">
        <v>1493</v>
      </c>
      <c r="D868" s="102">
        <v>45120</v>
      </c>
      <c r="E868" s="99">
        <v>15694</v>
      </c>
      <c r="F868" s="58" t="s">
        <v>14</v>
      </c>
      <c r="G868" s="99"/>
      <c r="H868" s="58">
        <f t="shared" si="38"/>
        <v>15694</v>
      </c>
      <c r="I868" s="43" t="s">
        <v>15</v>
      </c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36" s="56" customFormat="1" ht="60" x14ac:dyDescent="0.25">
      <c r="A869" s="43" t="s">
        <v>1494</v>
      </c>
      <c r="B869" s="16" t="s">
        <v>1495</v>
      </c>
      <c r="C869" s="43" t="s">
        <v>1496</v>
      </c>
      <c r="D869" s="102">
        <v>45120</v>
      </c>
      <c r="E869" s="99">
        <v>80948</v>
      </c>
      <c r="F869" s="58" t="s">
        <v>14</v>
      </c>
      <c r="G869" s="99">
        <v>80948</v>
      </c>
      <c r="H869" s="58">
        <f t="shared" si="38"/>
        <v>0</v>
      </c>
      <c r="I869" s="43" t="s">
        <v>19</v>
      </c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36" s="56" customFormat="1" ht="45" x14ac:dyDescent="0.25">
      <c r="A870" s="43" t="s">
        <v>1497</v>
      </c>
      <c r="B870" s="16" t="s">
        <v>1498</v>
      </c>
      <c r="C870" s="43">
        <v>7410</v>
      </c>
      <c r="D870" s="102">
        <v>45121</v>
      </c>
      <c r="E870" s="99">
        <v>3000</v>
      </c>
      <c r="F870" s="58" t="s">
        <v>14</v>
      </c>
      <c r="G870" s="99">
        <v>3000</v>
      </c>
      <c r="H870" s="58">
        <f t="shared" si="38"/>
        <v>0</v>
      </c>
      <c r="I870" s="43" t="s">
        <v>19</v>
      </c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36" s="93" customFormat="1" ht="45" x14ac:dyDescent="0.25">
      <c r="A871" s="43" t="s">
        <v>1499</v>
      </c>
      <c r="B871" s="16" t="s">
        <v>1500</v>
      </c>
      <c r="C871" s="43">
        <v>7412</v>
      </c>
      <c r="D871" s="102">
        <v>45121</v>
      </c>
      <c r="E871" s="99">
        <v>4800</v>
      </c>
      <c r="F871" s="58" t="s">
        <v>14</v>
      </c>
      <c r="G871" s="99">
        <v>4800</v>
      </c>
      <c r="H871" s="58">
        <f t="shared" si="38"/>
        <v>0</v>
      </c>
      <c r="I871" s="43" t="s">
        <v>19</v>
      </c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36" s="96" customFormat="1" ht="120" x14ac:dyDescent="0.25">
      <c r="A872" s="43" t="s">
        <v>306</v>
      </c>
      <c r="B872" s="101" t="s">
        <v>1501</v>
      </c>
      <c r="C872" s="43" t="s">
        <v>1502</v>
      </c>
      <c r="D872" s="102">
        <v>45121</v>
      </c>
      <c r="E872" s="99">
        <v>39800</v>
      </c>
      <c r="F872" s="58" t="s">
        <v>14</v>
      </c>
      <c r="G872" s="99">
        <v>39800</v>
      </c>
      <c r="H872" s="58">
        <f t="shared" si="38"/>
        <v>0</v>
      </c>
      <c r="I872" s="43" t="s">
        <v>19</v>
      </c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36" s="56" customFormat="1" ht="75" x14ac:dyDescent="0.25">
      <c r="A873" s="43" t="s">
        <v>339</v>
      </c>
      <c r="B873" s="38" t="s">
        <v>1503</v>
      </c>
      <c r="C873" s="43" t="s">
        <v>1504</v>
      </c>
      <c r="D873" s="102">
        <v>45121</v>
      </c>
      <c r="E873" s="99">
        <v>145960.1</v>
      </c>
      <c r="F873" s="58" t="s">
        <v>14</v>
      </c>
      <c r="G873" s="99"/>
      <c r="H873" s="58">
        <f t="shared" si="38"/>
        <v>145960.1</v>
      </c>
      <c r="I873" s="43" t="s">
        <v>15</v>
      </c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36" s="56" customFormat="1" ht="105" x14ac:dyDescent="0.25">
      <c r="A874" s="43" t="s">
        <v>306</v>
      </c>
      <c r="B874" s="101" t="s">
        <v>1505</v>
      </c>
      <c r="C874" s="43" t="s">
        <v>1506</v>
      </c>
      <c r="D874" s="102">
        <v>45121</v>
      </c>
      <c r="E874" s="99">
        <v>39800</v>
      </c>
      <c r="F874" s="58" t="s">
        <v>14</v>
      </c>
      <c r="G874" s="99">
        <v>39800</v>
      </c>
      <c r="H874" s="58">
        <f t="shared" si="38"/>
        <v>0</v>
      </c>
      <c r="I874" s="43" t="s">
        <v>19</v>
      </c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36" s="56" customFormat="1" ht="60" x14ac:dyDescent="0.25">
      <c r="A875" s="43" t="s">
        <v>222</v>
      </c>
      <c r="B875" s="16" t="s">
        <v>1507</v>
      </c>
      <c r="C875" s="43" t="s">
        <v>1508</v>
      </c>
      <c r="D875" s="102">
        <v>45123</v>
      </c>
      <c r="E875" s="99">
        <v>71980</v>
      </c>
      <c r="F875" s="58" t="s">
        <v>14</v>
      </c>
      <c r="G875" s="99"/>
      <c r="H875" s="58">
        <f t="shared" si="38"/>
        <v>71980</v>
      </c>
      <c r="I875" s="43" t="s">
        <v>15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36" s="56" customFormat="1" ht="75" x14ac:dyDescent="0.25">
      <c r="A876" s="43" t="s">
        <v>339</v>
      </c>
      <c r="B876" s="38" t="s">
        <v>1509</v>
      </c>
      <c r="C876" s="43" t="s">
        <v>346</v>
      </c>
      <c r="D876" s="102">
        <v>45124</v>
      </c>
      <c r="E876" s="99">
        <v>6962</v>
      </c>
      <c r="F876" s="58" t="s">
        <v>14</v>
      </c>
      <c r="G876" s="99"/>
      <c r="H876" s="58">
        <f t="shared" si="38"/>
        <v>6962</v>
      </c>
      <c r="I876" s="43" t="s">
        <v>15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36" s="56" customFormat="1" ht="60" x14ac:dyDescent="0.25">
      <c r="A877" s="43" t="s">
        <v>1510</v>
      </c>
      <c r="B877" s="101" t="s">
        <v>1511</v>
      </c>
      <c r="C877" s="43" t="s">
        <v>1512</v>
      </c>
      <c r="D877" s="102">
        <v>45124</v>
      </c>
      <c r="E877" s="99">
        <v>26782.18</v>
      </c>
      <c r="F877" s="58" t="s">
        <v>14</v>
      </c>
      <c r="G877" s="99">
        <v>26782.18</v>
      </c>
      <c r="H877" s="58">
        <f t="shared" si="38"/>
        <v>0</v>
      </c>
      <c r="I877" s="43" t="s">
        <v>19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36" s="56" customFormat="1" ht="45" x14ac:dyDescent="0.25">
      <c r="A878" s="15" t="s">
        <v>125</v>
      </c>
      <c r="B878" s="16" t="s">
        <v>1513</v>
      </c>
      <c r="C878" s="43" t="s">
        <v>1514</v>
      </c>
      <c r="D878" s="102">
        <v>45125</v>
      </c>
      <c r="E878" s="99">
        <v>8095</v>
      </c>
      <c r="F878" s="58" t="s">
        <v>14</v>
      </c>
      <c r="G878" s="99">
        <v>8095</v>
      </c>
      <c r="H878" s="58">
        <f>+E878-G878</f>
        <v>0</v>
      </c>
      <c r="I878" s="43" t="s">
        <v>19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36" s="56" customFormat="1" ht="45" x14ac:dyDescent="0.25">
      <c r="A879" s="15" t="s">
        <v>428</v>
      </c>
      <c r="B879" s="16" t="s">
        <v>1515</v>
      </c>
      <c r="C879" s="43" t="s">
        <v>1516</v>
      </c>
      <c r="D879" s="102">
        <v>45125</v>
      </c>
      <c r="E879" s="99">
        <v>6032.12</v>
      </c>
      <c r="F879" s="58" t="s">
        <v>14</v>
      </c>
      <c r="G879" s="99">
        <v>6032.12</v>
      </c>
      <c r="H879" s="58">
        <f>+E879-G879</f>
        <v>0</v>
      </c>
      <c r="I879" s="43" t="s">
        <v>19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36" s="45" customFormat="1" ht="105" x14ac:dyDescent="0.25">
      <c r="A880" s="43" t="s">
        <v>306</v>
      </c>
      <c r="B880" s="101" t="s">
        <v>1517</v>
      </c>
      <c r="C880" s="15" t="s">
        <v>1518</v>
      </c>
      <c r="D880" s="17">
        <v>45125</v>
      </c>
      <c r="E880" s="29">
        <v>49140</v>
      </c>
      <c r="F880" s="18" t="s">
        <v>14</v>
      </c>
      <c r="G880" s="29">
        <v>49140</v>
      </c>
      <c r="H880" s="58">
        <f>+E880-G880</f>
        <v>0</v>
      </c>
      <c r="I880" s="18" t="s">
        <v>19</v>
      </c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72" s="96" customFormat="1" ht="60" x14ac:dyDescent="0.25">
      <c r="A881" s="15" t="s">
        <v>247</v>
      </c>
      <c r="B881" s="16" t="s">
        <v>1519</v>
      </c>
      <c r="C881" s="43" t="s">
        <v>1520</v>
      </c>
      <c r="D881" s="102">
        <v>45126</v>
      </c>
      <c r="E881" s="99">
        <v>17948.68</v>
      </c>
      <c r="F881" s="58" t="s">
        <v>14</v>
      </c>
      <c r="G881" s="99">
        <v>17948.68</v>
      </c>
      <c r="H881" s="58">
        <f t="shared" si="38"/>
        <v>0</v>
      </c>
      <c r="I881" s="43" t="s">
        <v>19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s="56" customFormat="1" ht="60" x14ac:dyDescent="0.25">
      <c r="A882" s="15" t="s">
        <v>388</v>
      </c>
      <c r="B882" s="38" t="s">
        <v>1521</v>
      </c>
      <c r="C882" s="43" t="s">
        <v>1522</v>
      </c>
      <c r="D882" s="102">
        <v>45127</v>
      </c>
      <c r="E882" s="99">
        <v>12054.88</v>
      </c>
      <c r="F882" s="58" t="s">
        <v>14</v>
      </c>
      <c r="G882" s="99"/>
      <c r="H882" s="58">
        <f t="shared" si="38"/>
        <v>12054.88</v>
      </c>
      <c r="I882" s="43" t="s">
        <v>15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72" s="56" customFormat="1" ht="45" x14ac:dyDescent="0.25">
      <c r="A883" s="43" t="s">
        <v>1523</v>
      </c>
      <c r="B883" s="16" t="s">
        <v>1524</v>
      </c>
      <c r="C883" s="43">
        <v>137526</v>
      </c>
      <c r="D883" s="102">
        <v>45128</v>
      </c>
      <c r="E883" s="99">
        <v>3000</v>
      </c>
      <c r="F883" s="58" t="s">
        <v>14</v>
      </c>
      <c r="G883" s="99"/>
      <c r="H883" s="58">
        <f t="shared" si="38"/>
        <v>3000</v>
      </c>
      <c r="I883" s="43" t="s">
        <v>15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72" s="56" customFormat="1" ht="105" x14ac:dyDescent="0.25">
      <c r="A884" s="15" t="s">
        <v>306</v>
      </c>
      <c r="B884" s="16" t="s">
        <v>1525</v>
      </c>
      <c r="C884" s="43" t="s">
        <v>1526</v>
      </c>
      <c r="D884" s="102">
        <v>45132</v>
      </c>
      <c r="E884" s="99">
        <v>39800</v>
      </c>
      <c r="F884" s="58" t="s">
        <v>14</v>
      </c>
      <c r="G884" s="99">
        <v>39800</v>
      </c>
      <c r="H884" s="58">
        <f t="shared" si="38"/>
        <v>0</v>
      </c>
      <c r="I884" s="43" t="s">
        <v>19</v>
      </c>
      <c r="J884" s="2"/>
      <c r="K884" s="2"/>
      <c r="L884" s="2"/>
      <c r="M884" s="2"/>
      <c r="N884" s="2"/>
      <c r="O884" s="2"/>
      <c r="P884" s="2"/>
      <c r="Q884" s="2"/>
    </row>
    <row r="885" spans="1:72" s="56" customFormat="1" ht="45" x14ac:dyDescent="0.25">
      <c r="A885" s="43" t="s">
        <v>1527</v>
      </c>
      <c r="B885" s="38" t="s">
        <v>1528</v>
      </c>
      <c r="C885" s="43" t="s">
        <v>1529</v>
      </c>
      <c r="D885" s="102">
        <v>45132</v>
      </c>
      <c r="E885" s="99">
        <v>17700</v>
      </c>
      <c r="F885" s="58" t="s">
        <v>14</v>
      </c>
      <c r="G885" s="99"/>
      <c r="H885" s="58">
        <f>+E885-G885</f>
        <v>17700</v>
      </c>
      <c r="I885" s="43" t="s">
        <v>15</v>
      </c>
      <c r="J885" s="2"/>
      <c r="K885" s="2"/>
      <c r="L885" s="2"/>
      <c r="M885" s="2"/>
      <c r="N885" s="2"/>
      <c r="O885" s="2"/>
      <c r="P885" s="2"/>
      <c r="Q885" s="2"/>
    </row>
    <row r="886" spans="1:72" s="56" customFormat="1" ht="90" x14ac:dyDescent="0.25">
      <c r="A886" s="43" t="s">
        <v>306</v>
      </c>
      <c r="B886" s="38" t="s">
        <v>1530</v>
      </c>
      <c r="C886" s="43" t="s">
        <v>1531</v>
      </c>
      <c r="D886" s="102">
        <v>45133</v>
      </c>
      <c r="E886" s="99">
        <v>11338.55</v>
      </c>
      <c r="F886" s="58" t="s">
        <v>14</v>
      </c>
      <c r="G886" s="99"/>
      <c r="H886" s="58">
        <f>+E886-G886</f>
        <v>11338.55</v>
      </c>
      <c r="I886" s="43" t="s">
        <v>15</v>
      </c>
      <c r="J886" s="2"/>
      <c r="K886" s="2"/>
      <c r="L886" s="2"/>
      <c r="M886" s="2"/>
      <c r="N886" s="2"/>
      <c r="O886" s="2"/>
      <c r="P886" s="2"/>
      <c r="Q886" s="2"/>
    </row>
    <row r="887" spans="1:72" s="56" customFormat="1" ht="60" x14ac:dyDescent="0.25">
      <c r="A887" s="15" t="s">
        <v>283</v>
      </c>
      <c r="B887" s="16" t="s">
        <v>1532</v>
      </c>
      <c r="C887" s="43" t="s">
        <v>1533</v>
      </c>
      <c r="D887" s="102">
        <v>45134</v>
      </c>
      <c r="E887" s="99">
        <v>11806.74</v>
      </c>
      <c r="F887" s="58" t="s">
        <v>14</v>
      </c>
      <c r="G887" s="99">
        <v>11806.74</v>
      </c>
      <c r="H887" s="58">
        <f t="shared" ref="H887:H897" si="40">+E887-G887</f>
        <v>0</v>
      </c>
      <c r="I887" s="43" t="s">
        <v>19</v>
      </c>
      <c r="J887" s="2"/>
      <c r="K887" s="2"/>
      <c r="L887" s="2"/>
      <c r="M887" s="2"/>
      <c r="N887" s="2"/>
      <c r="O887" s="2"/>
      <c r="P887" s="2"/>
      <c r="Q887" s="2"/>
    </row>
    <row r="888" spans="1:72" s="56" customFormat="1" ht="45" x14ac:dyDescent="0.25">
      <c r="A888" s="43" t="s">
        <v>1534</v>
      </c>
      <c r="B888" s="38" t="s">
        <v>1535</v>
      </c>
      <c r="C888" s="43">
        <v>11435</v>
      </c>
      <c r="D888" s="102">
        <v>45135</v>
      </c>
      <c r="E888" s="99">
        <v>6000</v>
      </c>
      <c r="F888" s="58" t="s">
        <v>14</v>
      </c>
      <c r="G888" s="99"/>
      <c r="H888" s="58">
        <f t="shared" si="40"/>
        <v>6000</v>
      </c>
      <c r="I888" s="43" t="s">
        <v>15</v>
      </c>
      <c r="J888" s="2"/>
      <c r="K888" s="2"/>
      <c r="L888" s="2"/>
      <c r="M888" s="2"/>
      <c r="N888" s="2"/>
      <c r="O888" s="2"/>
      <c r="P888" s="2"/>
      <c r="Q888" s="2"/>
    </row>
    <row r="889" spans="1:72" s="56" customFormat="1" ht="45" x14ac:dyDescent="0.25">
      <c r="A889" s="43" t="s">
        <v>1536</v>
      </c>
      <c r="B889" s="38" t="s">
        <v>1537</v>
      </c>
      <c r="C889" s="43">
        <v>11446</v>
      </c>
      <c r="D889" s="102">
        <v>45135</v>
      </c>
      <c r="E889" s="99">
        <v>1000</v>
      </c>
      <c r="F889" s="58" t="s">
        <v>14</v>
      </c>
      <c r="G889" s="99"/>
      <c r="H889" s="58">
        <f t="shared" si="40"/>
        <v>1000</v>
      </c>
      <c r="I889" s="43" t="s">
        <v>15</v>
      </c>
      <c r="J889" s="2"/>
      <c r="K889" s="2"/>
      <c r="L889" s="2"/>
      <c r="M889" s="2"/>
      <c r="N889" s="2"/>
      <c r="O889" s="2"/>
      <c r="P889" s="2"/>
      <c r="Q889" s="2"/>
    </row>
    <row r="890" spans="1:72" s="56" customFormat="1" ht="60" x14ac:dyDescent="0.25">
      <c r="A890" s="15" t="s">
        <v>283</v>
      </c>
      <c r="B890" s="16" t="s">
        <v>1538</v>
      </c>
      <c r="C890" s="43" t="s">
        <v>1539</v>
      </c>
      <c r="D890" s="102">
        <v>45135</v>
      </c>
      <c r="E890" s="99">
        <v>61865.21</v>
      </c>
      <c r="F890" s="58" t="s">
        <v>14</v>
      </c>
      <c r="G890" s="99"/>
      <c r="H890" s="58">
        <f t="shared" si="40"/>
        <v>61865.21</v>
      </c>
      <c r="I890" s="43" t="s">
        <v>15</v>
      </c>
      <c r="J890" s="2"/>
      <c r="K890" s="2"/>
      <c r="L890" s="2"/>
      <c r="M890" s="2"/>
      <c r="N890" s="2"/>
      <c r="O890" s="2"/>
      <c r="P890" s="2"/>
      <c r="Q890" s="2"/>
    </row>
    <row r="891" spans="1:72" s="45" customFormat="1" ht="105" x14ac:dyDescent="0.25">
      <c r="A891" s="43" t="s">
        <v>306</v>
      </c>
      <c r="B891" s="101" t="s">
        <v>1540</v>
      </c>
      <c r="C891" s="43" t="s">
        <v>1541</v>
      </c>
      <c r="D891" s="102">
        <v>45135</v>
      </c>
      <c r="E891" s="99">
        <v>2850</v>
      </c>
      <c r="F891" s="58" t="s">
        <v>14</v>
      </c>
      <c r="G891" s="99">
        <v>2850</v>
      </c>
      <c r="H891" s="58">
        <f>+E891-G891</f>
        <v>0</v>
      </c>
      <c r="I891" s="58" t="s">
        <v>19</v>
      </c>
      <c r="J891" s="37"/>
      <c r="K891" s="37"/>
      <c r="L891" s="37"/>
      <c r="M891" s="37"/>
      <c r="N891" s="37"/>
      <c r="O891" s="37"/>
      <c r="P891" s="37"/>
      <c r="Q891" s="37"/>
    </row>
    <row r="892" spans="1:72" s="45" customFormat="1" ht="105" x14ac:dyDescent="0.25">
      <c r="A892" s="43" t="s">
        <v>1645</v>
      </c>
      <c r="B892" s="101" t="s">
        <v>1540</v>
      </c>
      <c r="C892" s="15" t="s">
        <v>1542</v>
      </c>
      <c r="D892" s="102">
        <v>45135</v>
      </c>
      <c r="E892" s="29">
        <v>3350</v>
      </c>
      <c r="F892" s="18" t="s">
        <v>14</v>
      </c>
      <c r="G892" s="29">
        <v>3350</v>
      </c>
      <c r="H892" s="58">
        <f t="shared" si="40"/>
        <v>0</v>
      </c>
      <c r="I892" s="18" t="s">
        <v>19</v>
      </c>
      <c r="J892" s="37"/>
      <c r="K892" s="37"/>
      <c r="L892" s="37"/>
      <c r="M892" s="37"/>
      <c r="N892" s="37"/>
      <c r="O892" s="37"/>
      <c r="P892" s="37"/>
      <c r="Q892" s="37"/>
    </row>
    <row r="893" spans="1:72" s="45" customFormat="1" ht="60" x14ac:dyDescent="0.25">
      <c r="A893" s="15" t="s">
        <v>283</v>
      </c>
      <c r="B893" s="16" t="s">
        <v>1543</v>
      </c>
      <c r="C893" s="15" t="s">
        <v>1544</v>
      </c>
      <c r="D893" s="102">
        <v>45135</v>
      </c>
      <c r="E893" s="29">
        <v>40191.19</v>
      </c>
      <c r="F893" s="18" t="s">
        <v>14</v>
      </c>
      <c r="G893" s="29"/>
      <c r="H893" s="58">
        <f t="shared" si="40"/>
        <v>40191.19</v>
      </c>
      <c r="I893" s="18" t="s">
        <v>15</v>
      </c>
      <c r="J893" s="37"/>
      <c r="K893" s="37"/>
      <c r="L893" s="37"/>
      <c r="M893" s="37"/>
      <c r="N893" s="37"/>
      <c r="O893" s="37"/>
      <c r="P893" s="37"/>
      <c r="Q893" s="37"/>
    </row>
    <row r="894" spans="1:72" s="45" customFormat="1" ht="45" x14ac:dyDescent="0.25">
      <c r="A894" s="15" t="s">
        <v>16</v>
      </c>
      <c r="B894" s="16" t="s">
        <v>1545</v>
      </c>
      <c r="C894" s="15" t="s">
        <v>1546</v>
      </c>
      <c r="D894" s="102">
        <v>45138</v>
      </c>
      <c r="E894" s="29">
        <v>737484.95</v>
      </c>
      <c r="F894" s="18" t="s">
        <v>14</v>
      </c>
      <c r="G894" s="29">
        <v>737484.95</v>
      </c>
      <c r="H894" s="58">
        <f t="shared" si="40"/>
        <v>0</v>
      </c>
      <c r="I894" s="18" t="s">
        <v>19</v>
      </c>
      <c r="J894" s="37"/>
      <c r="K894" s="37"/>
      <c r="L894" s="37"/>
      <c r="M894" s="37"/>
      <c r="N894" s="37"/>
      <c r="O894" s="37"/>
      <c r="P894" s="37"/>
      <c r="Q894" s="37"/>
    </row>
    <row r="895" spans="1:72" s="45" customFormat="1" ht="45" x14ac:dyDescent="0.25">
      <c r="A895" s="15" t="s">
        <v>16</v>
      </c>
      <c r="B895" s="16" t="s">
        <v>1545</v>
      </c>
      <c r="C895" s="15" t="s">
        <v>1547</v>
      </c>
      <c r="D895" s="17">
        <v>45138</v>
      </c>
      <c r="E895" s="29">
        <v>13815.05</v>
      </c>
      <c r="F895" s="18" t="s">
        <v>14</v>
      </c>
      <c r="G895" s="29">
        <v>13815.05</v>
      </c>
      <c r="H895" s="58">
        <f t="shared" si="40"/>
        <v>0</v>
      </c>
      <c r="I895" s="18" t="s">
        <v>19</v>
      </c>
      <c r="J895" s="37"/>
      <c r="K895" s="37"/>
      <c r="L895" s="37"/>
      <c r="M895" s="37"/>
      <c r="N895" s="37"/>
      <c r="O895" s="37"/>
      <c r="P895" s="37"/>
      <c r="Q895" s="37"/>
    </row>
    <row r="896" spans="1:72" s="45" customFormat="1" ht="45" x14ac:dyDescent="0.25">
      <c r="A896" s="43" t="s">
        <v>1548</v>
      </c>
      <c r="B896" s="38" t="s">
        <v>1549</v>
      </c>
      <c r="C896" s="15">
        <v>11455</v>
      </c>
      <c r="D896" s="17">
        <v>45138</v>
      </c>
      <c r="E896" s="29">
        <v>4800</v>
      </c>
      <c r="F896" s="18" t="s">
        <v>14</v>
      </c>
      <c r="G896" s="29">
        <v>4800</v>
      </c>
      <c r="H896" s="58">
        <f t="shared" si="40"/>
        <v>0</v>
      </c>
      <c r="I896" s="18" t="s">
        <v>19</v>
      </c>
      <c r="J896" s="37"/>
      <c r="K896" s="37"/>
      <c r="L896" s="37"/>
      <c r="M896" s="37"/>
      <c r="N896" s="37"/>
      <c r="O896" s="37"/>
      <c r="P896" s="37"/>
      <c r="Q896" s="37"/>
    </row>
    <row r="897" spans="1:9" s="37" customFormat="1" ht="45" x14ac:dyDescent="0.25">
      <c r="A897" s="15" t="s">
        <v>67</v>
      </c>
      <c r="B897" s="16" t="s">
        <v>1550</v>
      </c>
      <c r="C897" s="15"/>
      <c r="D897" s="17">
        <v>45138</v>
      </c>
      <c r="E897" s="29">
        <v>9001.26</v>
      </c>
      <c r="F897" s="18" t="s">
        <v>14</v>
      </c>
      <c r="G897" s="29">
        <v>9001.26</v>
      </c>
      <c r="H897" s="58">
        <f t="shared" si="40"/>
        <v>0</v>
      </c>
      <c r="I897" s="18" t="s">
        <v>19</v>
      </c>
    </row>
    <row r="898" spans="1:9" s="37" customFormat="1" ht="15" customHeight="1" x14ac:dyDescent="0.25">
      <c r="A898" s="27" t="s">
        <v>1551</v>
      </c>
      <c r="B898" s="16"/>
      <c r="C898" s="87"/>
      <c r="D898" s="88"/>
      <c r="E898" s="89">
        <f>SUM(E822:E897)</f>
        <v>3502762.0300000003</v>
      </c>
      <c r="F898" s="89">
        <f>SUM(F822:F897)</f>
        <v>0</v>
      </c>
      <c r="G898" s="89">
        <f>SUM(G822:G897)</f>
        <v>2398641.8099999996</v>
      </c>
      <c r="H898" s="34">
        <f>SUM(H822:H897)</f>
        <v>1104120.22</v>
      </c>
      <c r="I898" s="90"/>
    </row>
    <row r="899" spans="1:9" s="37" customFormat="1" ht="90" x14ac:dyDescent="0.25">
      <c r="A899" s="15" t="s">
        <v>1790</v>
      </c>
      <c r="B899" s="16" t="s">
        <v>1647</v>
      </c>
      <c r="C899" s="87" t="s">
        <v>1648</v>
      </c>
      <c r="D899" s="88">
        <v>45042</v>
      </c>
      <c r="E899" s="98">
        <v>14042</v>
      </c>
      <c r="F899" s="98" t="s">
        <v>14</v>
      </c>
      <c r="G899" s="98"/>
      <c r="H899" s="99">
        <f t="shared" ref="H899:H930" si="41">+E899-G899</f>
        <v>14042</v>
      </c>
      <c r="I899" s="100" t="s">
        <v>15</v>
      </c>
    </row>
    <row r="900" spans="1:9" s="37" customFormat="1" ht="60" x14ac:dyDescent="0.25">
      <c r="A900" s="15" t="s">
        <v>1790</v>
      </c>
      <c r="B900" s="16" t="s">
        <v>1649</v>
      </c>
      <c r="C900" s="87" t="s">
        <v>1650</v>
      </c>
      <c r="D900" s="88">
        <v>45070</v>
      </c>
      <c r="E900" s="98">
        <v>1158.76</v>
      </c>
      <c r="F900" s="98" t="s">
        <v>14</v>
      </c>
      <c r="G900" s="98"/>
      <c r="H900" s="99">
        <f t="shared" si="41"/>
        <v>1158.76</v>
      </c>
      <c r="I900" s="100" t="s">
        <v>15</v>
      </c>
    </row>
    <row r="901" spans="1:9" s="37" customFormat="1" ht="90" x14ac:dyDescent="0.25">
      <c r="A901" s="15" t="s">
        <v>1660</v>
      </c>
      <c r="B901" s="16" t="s">
        <v>1664</v>
      </c>
      <c r="C901" s="87" t="s">
        <v>1661</v>
      </c>
      <c r="D901" s="88">
        <v>45086</v>
      </c>
      <c r="E901" s="98">
        <v>1110</v>
      </c>
      <c r="F901" s="98" t="s">
        <v>14</v>
      </c>
      <c r="G901" s="98">
        <v>1110</v>
      </c>
      <c r="H901" s="99">
        <f t="shared" si="41"/>
        <v>0</v>
      </c>
      <c r="I901" s="100" t="s">
        <v>19</v>
      </c>
    </row>
    <row r="902" spans="1:9" s="37" customFormat="1" ht="105" x14ac:dyDescent="0.25">
      <c r="A902" s="15" t="s">
        <v>1660</v>
      </c>
      <c r="B902" s="16" t="s">
        <v>1665</v>
      </c>
      <c r="C902" s="87" t="s">
        <v>1662</v>
      </c>
      <c r="D902" s="88">
        <v>45086</v>
      </c>
      <c r="E902" s="98">
        <v>1578</v>
      </c>
      <c r="F902" s="98" t="s">
        <v>14</v>
      </c>
      <c r="G902" s="98">
        <v>1578</v>
      </c>
      <c r="H902" s="99">
        <f t="shared" si="41"/>
        <v>0</v>
      </c>
      <c r="I902" s="100" t="s">
        <v>19</v>
      </c>
    </row>
    <row r="903" spans="1:9" s="37" customFormat="1" ht="60" x14ac:dyDescent="0.25">
      <c r="A903" s="15" t="s">
        <v>344</v>
      </c>
      <c r="B903" s="16" t="s">
        <v>1577</v>
      </c>
      <c r="C903" s="15" t="s">
        <v>1578</v>
      </c>
      <c r="D903" s="28">
        <v>45089</v>
      </c>
      <c r="E903" s="29">
        <v>40474</v>
      </c>
      <c r="F903" s="18" t="s">
        <v>14</v>
      </c>
      <c r="G903" s="34"/>
      <c r="H903" s="99">
        <f t="shared" si="41"/>
        <v>40474</v>
      </c>
      <c r="I903" s="29" t="s">
        <v>15</v>
      </c>
    </row>
    <row r="904" spans="1:9" s="37" customFormat="1" ht="60" x14ac:dyDescent="0.25">
      <c r="A904" s="15" t="s">
        <v>1790</v>
      </c>
      <c r="B904" s="16" t="s">
        <v>1656</v>
      </c>
      <c r="C904" s="15" t="s">
        <v>1657</v>
      </c>
      <c r="D904" s="28">
        <v>45089</v>
      </c>
      <c r="E904" s="29">
        <v>1380</v>
      </c>
      <c r="F904" s="18" t="s">
        <v>14</v>
      </c>
      <c r="G904" s="29"/>
      <c r="H904" s="99">
        <f t="shared" si="41"/>
        <v>1380</v>
      </c>
      <c r="I904" s="29" t="s">
        <v>15</v>
      </c>
    </row>
    <row r="905" spans="1:9" s="37" customFormat="1" ht="60" x14ac:dyDescent="0.25">
      <c r="A905" s="15" t="s">
        <v>1790</v>
      </c>
      <c r="B905" s="16" t="s">
        <v>1713</v>
      </c>
      <c r="C905" s="15" t="s">
        <v>1655</v>
      </c>
      <c r="D905" s="28">
        <v>45096</v>
      </c>
      <c r="E905" s="29">
        <v>13980</v>
      </c>
      <c r="F905" s="18" t="s">
        <v>14</v>
      </c>
      <c r="G905" s="29"/>
      <c r="H905" s="99">
        <f t="shared" si="41"/>
        <v>13980</v>
      </c>
      <c r="I905" s="29" t="s">
        <v>15</v>
      </c>
    </row>
    <row r="906" spans="1:9" s="37" customFormat="1" ht="105" x14ac:dyDescent="0.25">
      <c r="A906" s="43" t="s">
        <v>1632</v>
      </c>
      <c r="B906" s="38" t="s">
        <v>1635</v>
      </c>
      <c r="C906" s="15" t="s">
        <v>1401</v>
      </c>
      <c r="D906" s="28">
        <v>45103</v>
      </c>
      <c r="E906" s="29">
        <v>14260</v>
      </c>
      <c r="F906" s="18" t="s">
        <v>14</v>
      </c>
      <c r="G906" s="29">
        <v>14260</v>
      </c>
      <c r="H906" s="99">
        <f t="shared" si="41"/>
        <v>0</v>
      </c>
      <c r="I906" s="29" t="s">
        <v>19</v>
      </c>
    </row>
    <row r="907" spans="1:9" s="37" customFormat="1" ht="60" x14ac:dyDescent="0.25">
      <c r="A907" s="43" t="s">
        <v>84</v>
      </c>
      <c r="B907" s="38" t="s">
        <v>1618</v>
      </c>
      <c r="C907" s="15" t="s">
        <v>1619</v>
      </c>
      <c r="D907" s="28">
        <v>45112</v>
      </c>
      <c r="E907" s="29">
        <v>3380</v>
      </c>
      <c r="F907" s="18" t="s">
        <v>14</v>
      </c>
      <c r="G907" s="29"/>
      <c r="H907" s="99">
        <f t="shared" si="41"/>
        <v>3380</v>
      </c>
      <c r="I907" s="29" t="s">
        <v>15</v>
      </c>
    </row>
    <row r="908" spans="1:9" s="37" customFormat="1" ht="45" x14ac:dyDescent="0.25">
      <c r="A908" s="43" t="s">
        <v>492</v>
      </c>
      <c r="B908" s="38" t="s">
        <v>1681</v>
      </c>
      <c r="C908" s="15" t="s">
        <v>1682</v>
      </c>
      <c r="D908" s="28">
        <v>45112</v>
      </c>
      <c r="E908" s="29">
        <v>24367</v>
      </c>
      <c r="F908" s="18" t="s">
        <v>14</v>
      </c>
      <c r="G908" s="29">
        <v>24367</v>
      </c>
      <c r="H908" s="99">
        <f t="shared" si="41"/>
        <v>0</v>
      </c>
      <c r="I908" s="29" t="s">
        <v>19</v>
      </c>
    </row>
    <row r="909" spans="1:9" s="37" customFormat="1" ht="60" x14ac:dyDescent="0.25">
      <c r="A909" s="15" t="s">
        <v>217</v>
      </c>
      <c r="B909" s="16" t="s">
        <v>1047</v>
      </c>
      <c r="C909" s="15" t="s">
        <v>1581</v>
      </c>
      <c r="D909" s="28">
        <v>45113</v>
      </c>
      <c r="E909" s="29">
        <v>33976.550000000003</v>
      </c>
      <c r="F909" s="18" t="s">
        <v>14</v>
      </c>
      <c r="G909" s="34"/>
      <c r="H909" s="99">
        <f t="shared" si="41"/>
        <v>33976.550000000003</v>
      </c>
      <c r="I909" s="29" t="s">
        <v>15</v>
      </c>
    </row>
    <row r="910" spans="1:9" s="37" customFormat="1" ht="60" x14ac:dyDescent="0.25">
      <c r="A910" s="43" t="s">
        <v>84</v>
      </c>
      <c r="B910" s="38" t="s">
        <v>1617</v>
      </c>
      <c r="C910" s="15" t="s">
        <v>1616</v>
      </c>
      <c r="D910" s="28">
        <v>45114</v>
      </c>
      <c r="E910" s="29">
        <v>2665</v>
      </c>
      <c r="F910" s="18" t="s">
        <v>14</v>
      </c>
      <c r="G910" s="34"/>
      <c r="H910" s="99">
        <f t="shared" si="41"/>
        <v>2665</v>
      </c>
      <c r="I910" s="29" t="s">
        <v>15</v>
      </c>
    </row>
    <row r="911" spans="1:9" s="37" customFormat="1" ht="60" x14ac:dyDescent="0.25">
      <c r="A911" s="15" t="s">
        <v>344</v>
      </c>
      <c r="B911" s="16" t="s">
        <v>1580</v>
      </c>
      <c r="C911" s="15" t="s">
        <v>1579</v>
      </c>
      <c r="D911" s="28">
        <v>45114</v>
      </c>
      <c r="E911" s="29">
        <v>40474</v>
      </c>
      <c r="F911" s="18" t="s">
        <v>14</v>
      </c>
      <c r="G911" s="34"/>
      <c r="H911" s="99">
        <f t="shared" si="41"/>
        <v>40474</v>
      </c>
      <c r="I911" s="29" t="s">
        <v>15</v>
      </c>
    </row>
    <row r="912" spans="1:9" s="37" customFormat="1" ht="75" x14ac:dyDescent="0.25">
      <c r="A912" s="15" t="s">
        <v>1790</v>
      </c>
      <c r="B912" s="16" t="s">
        <v>1654</v>
      </c>
      <c r="C912" s="15" t="s">
        <v>1653</v>
      </c>
      <c r="D912" s="28">
        <v>45114</v>
      </c>
      <c r="E912" s="29">
        <v>1600</v>
      </c>
      <c r="F912" s="18" t="s">
        <v>14</v>
      </c>
      <c r="G912" s="29"/>
      <c r="H912" s="99">
        <f t="shared" si="41"/>
        <v>1600</v>
      </c>
      <c r="I912" s="29" t="s">
        <v>15</v>
      </c>
    </row>
    <row r="913" spans="1:9" s="37" customFormat="1" ht="60" x14ac:dyDescent="0.25">
      <c r="A913" s="15" t="s">
        <v>514</v>
      </c>
      <c r="B913" s="16" t="s">
        <v>515</v>
      </c>
      <c r="C913" s="15" t="s">
        <v>554</v>
      </c>
      <c r="D913" s="28" t="s">
        <v>1587</v>
      </c>
      <c r="E913" s="29">
        <v>9121.4</v>
      </c>
      <c r="F913" s="18" t="s">
        <v>14</v>
      </c>
      <c r="G913" s="34"/>
      <c r="H913" s="99">
        <f t="shared" si="41"/>
        <v>9121.4</v>
      </c>
      <c r="I913" s="29" t="s">
        <v>15</v>
      </c>
    </row>
    <row r="914" spans="1:9" s="37" customFormat="1" ht="135" x14ac:dyDescent="0.25">
      <c r="A914" s="43" t="s">
        <v>1633</v>
      </c>
      <c r="B914" s="38" t="s">
        <v>1641</v>
      </c>
      <c r="C914" s="15" t="s">
        <v>1642</v>
      </c>
      <c r="D914" s="28">
        <v>45118</v>
      </c>
      <c r="E914" s="29">
        <v>6260</v>
      </c>
      <c r="F914" s="18" t="s">
        <v>14</v>
      </c>
      <c r="G914" s="29">
        <v>6260</v>
      </c>
      <c r="H914" s="99">
        <f t="shared" si="41"/>
        <v>0</v>
      </c>
      <c r="I914" s="29" t="s">
        <v>19</v>
      </c>
    </row>
    <row r="915" spans="1:9" s="37" customFormat="1" ht="60" x14ac:dyDescent="0.25">
      <c r="A915" s="15" t="s">
        <v>1660</v>
      </c>
      <c r="B915" s="16" t="s">
        <v>1666</v>
      </c>
      <c r="C915" s="15" t="s">
        <v>1663</v>
      </c>
      <c r="D915" s="28">
        <v>45119</v>
      </c>
      <c r="E915" s="29">
        <v>8000</v>
      </c>
      <c r="F915" s="18" t="s">
        <v>14</v>
      </c>
      <c r="G915" s="29">
        <v>8000</v>
      </c>
      <c r="H915" s="99">
        <f t="shared" si="41"/>
        <v>0</v>
      </c>
      <c r="I915" s="29" t="s">
        <v>19</v>
      </c>
    </row>
    <row r="916" spans="1:9" s="37" customFormat="1" ht="60" x14ac:dyDescent="0.25">
      <c r="A916" s="43" t="s">
        <v>84</v>
      </c>
      <c r="B916" s="38" t="s">
        <v>1608</v>
      </c>
      <c r="C916" s="15" t="s">
        <v>1609</v>
      </c>
      <c r="D916" s="28">
        <v>45120</v>
      </c>
      <c r="E916" s="29">
        <v>5005</v>
      </c>
      <c r="F916" s="18" t="s">
        <v>14</v>
      </c>
      <c r="G916" s="34"/>
      <c r="H916" s="99">
        <f t="shared" si="41"/>
        <v>5005</v>
      </c>
      <c r="I916" s="29" t="s">
        <v>15</v>
      </c>
    </row>
    <row r="917" spans="1:9" s="37" customFormat="1" ht="120" x14ac:dyDescent="0.25">
      <c r="A917" s="43" t="s">
        <v>1633</v>
      </c>
      <c r="B917" s="38" t="s">
        <v>1636</v>
      </c>
      <c r="C917" s="15" t="s">
        <v>1634</v>
      </c>
      <c r="D917" s="28">
        <v>45121</v>
      </c>
      <c r="E917" s="29">
        <v>6260</v>
      </c>
      <c r="F917" s="18" t="s">
        <v>14</v>
      </c>
      <c r="G917" s="34"/>
      <c r="H917" s="99">
        <f t="shared" si="41"/>
        <v>6260</v>
      </c>
      <c r="I917" s="29" t="s">
        <v>15</v>
      </c>
    </row>
    <row r="918" spans="1:9" s="37" customFormat="1" ht="105" x14ac:dyDescent="0.25">
      <c r="A918" s="43" t="s">
        <v>1633</v>
      </c>
      <c r="B918" s="38" t="s">
        <v>1643</v>
      </c>
      <c r="C918" s="15" t="s">
        <v>1644</v>
      </c>
      <c r="D918" s="28">
        <v>45121</v>
      </c>
      <c r="E918" s="29">
        <v>9060</v>
      </c>
      <c r="F918" s="18" t="s">
        <v>14</v>
      </c>
      <c r="G918" s="29">
        <v>9060</v>
      </c>
      <c r="H918" s="99">
        <f t="shared" si="41"/>
        <v>0</v>
      </c>
      <c r="I918" s="29" t="s">
        <v>19</v>
      </c>
    </row>
    <row r="919" spans="1:9" s="37" customFormat="1" ht="105" x14ac:dyDescent="0.25">
      <c r="A919" s="15" t="s">
        <v>1660</v>
      </c>
      <c r="B919" s="16" t="s">
        <v>1667</v>
      </c>
      <c r="C919" s="15" t="s">
        <v>1668</v>
      </c>
      <c r="D919" s="28">
        <v>45125</v>
      </c>
      <c r="E919" s="29">
        <v>1505</v>
      </c>
      <c r="F919" s="18" t="s">
        <v>14</v>
      </c>
      <c r="G919" s="29">
        <v>1505</v>
      </c>
      <c r="H919" s="99">
        <f t="shared" si="41"/>
        <v>0</v>
      </c>
      <c r="I919" s="29" t="s">
        <v>19</v>
      </c>
    </row>
    <row r="920" spans="1:9" s="37" customFormat="1" ht="60" x14ac:dyDescent="0.25">
      <c r="A920" s="43" t="s">
        <v>84</v>
      </c>
      <c r="B920" s="38" t="s">
        <v>1610</v>
      </c>
      <c r="C920" s="15" t="s">
        <v>1611</v>
      </c>
      <c r="D920" s="28">
        <v>45126</v>
      </c>
      <c r="E920" s="29">
        <v>4810</v>
      </c>
      <c r="F920" s="18" t="s">
        <v>14</v>
      </c>
      <c r="G920" s="34"/>
      <c r="H920" s="99">
        <f t="shared" si="41"/>
        <v>4810</v>
      </c>
      <c r="I920" s="29" t="s">
        <v>15</v>
      </c>
    </row>
    <row r="921" spans="1:9" s="37" customFormat="1" ht="60" x14ac:dyDescent="0.25">
      <c r="A921" s="43" t="s">
        <v>84</v>
      </c>
      <c r="B921" s="38" t="s">
        <v>1614</v>
      </c>
      <c r="C921" s="15" t="s">
        <v>1613</v>
      </c>
      <c r="D921" s="28">
        <v>45131</v>
      </c>
      <c r="E921" s="29">
        <v>3575</v>
      </c>
      <c r="F921" s="18" t="s">
        <v>14</v>
      </c>
      <c r="G921" s="34"/>
      <c r="H921" s="99">
        <f t="shared" si="41"/>
        <v>3575</v>
      </c>
      <c r="I921" s="29" t="s">
        <v>15</v>
      </c>
    </row>
    <row r="922" spans="1:9" s="37" customFormat="1" ht="105" x14ac:dyDescent="0.25">
      <c r="A922" s="43" t="s">
        <v>1632</v>
      </c>
      <c r="B922" s="38" t="s">
        <v>1637</v>
      </c>
      <c r="C922" s="15" t="s">
        <v>1631</v>
      </c>
      <c r="D922" s="28">
        <v>45132</v>
      </c>
      <c r="E922" s="29">
        <v>12160</v>
      </c>
      <c r="F922" s="18" t="s">
        <v>14</v>
      </c>
      <c r="G922" s="29">
        <v>12160</v>
      </c>
      <c r="H922" s="99">
        <f t="shared" si="41"/>
        <v>0</v>
      </c>
      <c r="I922" s="29" t="s">
        <v>19</v>
      </c>
    </row>
    <row r="923" spans="1:9" s="37" customFormat="1" ht="81.75" customHeight="1" x14ac:dyDescent="0.25">
      <c r="A923" s="43" t="s">
        <v>1715</v>
      </c>
      <c r="B923" s="38" t="s">
        <v>1716</v>
      </c>
      <c r="C923" s="15" t="s">
        <v>1631</v>
      </c>
      <c r="D923" s="28">
        <v>45132</v>
      </c>
      <c r="E923" s="29">
        <v>5000</v>
      </c>
      <c r="F923" s="18" t="s">
        <v>14</v>
      </c>
      <c r="G923" s="29"/>
      <c r="H923" s="99">
        <f t="shared" si="41"/>
        <v>5000</v>
      </c>
      <c r="I923" s="29" t="s">
        <v>15</v>
      </c>
    </row>
    <row r="924" spans="1:9" s="37" customFormat="1" ht="60" x14ac:dyDescent="0.25">
      <c r="A924" s="15" t="s">
        <v>306</v>
      </c>
      <c r="B924" s="103" t="s">
        <v>1591</v>
      </c>
      <c r="C924" s="15" t="s">
        <v>1592</v>
      </c>
      <c r="D924" s="28">
        <v>45133</v>
      </c>
      <c r="E924" s="29">
        <v>576.85</v>
      </c>
      <c r="F924" s="18" t="s">
        <v>14</v>
      </c>
      <c r="G924" s="34"/>
      <c r="H924" s="99">
        <f t="shared" si="41"/>
        <v>576.85</v>
      </c>
      <c r="I924" s="29" t="s">
        <v>15</v>
      </c>
    </row>
    <row r="925" spans="1:9" s="37" customFormat="1" ht="60" x14ac:dyDescent="0.25">
      <c r="A925" s="43" t="s">
        <v>84</v>
      </c>
      <c r="B925" s="38" t="s">
        <v>1615</v>
      </c>
      <c r="C925" s="15" t="s">
        <v>1612</v>
      </c>
      <c r="D925" s="28">
        <v>45135</v>
      </c>
      <c r="E925" s="29">
        <v>2535</v>
      </c>
      <c r="F925" s="18" t="s">
        <v>14</v>
      </c>
      <c r="G925" s="34"/>
      <c r="H925" s="99">
        <f t="shared" si="41"/>
        <v>2535</v>
      </c>
      <c r="I925" s="29" t="s">
        <v>15</v>
      </c>
    </row>
    <row r="926" spans="1:9" s="37" customFormat="1" ht="120" x14ac:dyDescent="0.25">
      <c r="A926" s="43" t="s">
        <v>1638</v>
      </c>
      <c r="B926" s="104" t="s">
        <v>1639</v>
      </c>
      <c r="C926" s="15" t="s">
        <v>1640</v>
      </c>
      <c r="D926" s="28">
        <v>45135</v>
      </c>
      <c r="E926" s="29">
        <v>4060</v>
      </c>
      <c r="F926" s="18" t="s">
        <v>14</v>
      </c>
      <c r="G926" s="29">
        <v>4060</v>
      </c>
      <c r="H926" s="99">
        <f t="shared" si="41"/>
        <v>0</v>
      </c>
      <c r="I926" s="29" t="s">
        <v>19</v>
      </c>
    </row>
    <row r="927" spans="1:9" s="45" customFormat="1" ht="135" x14ac:dyDescent="0.25">
      <c r="A927" s="43" t="s">
        <v>1645</v>
      </c>
      <c r="B927" s="104" t="s">
        <v>1646</v>
      </c>
      <c r="C927" s="15" t="s">
        <v>1542</v>
      </c>
      <c r="D927" s="28">
        <v>45135</v>
      </c>
      <c r="E927" s="29">
        <v>4060</v>
      </c>
      <c r="F927" s="18" t="s">
        <v>14</v>
      </c>
      <c r="G927" s="29">
        <v>4060</v>
      </c>
      <c r="H927" s="99">
        <f t="shared" si="41"/>
        <v>0</v>
      </c>
      <c r="I927" s="29" t="s">
        <v>19</v>
      </c>
    </row>
    <row r="928" spans="1:9" s="45" customFormat="1" ht="60" x14ac:dyDescent="0.25">
      <c r="A928" s="15" t="s">
        <v>1790</v>
      </c>
      <c r="B928" s="16" t="s">
        <v>1658</v>
      </c>
      <c r="C928" s="15" t="s">
        <v>1659</v>
      </c>
      <c r="D928" s="28">
        <v>45135</v>
      </c>
      <c r="E928" s="29">
        <v>1534</v>
      </c>
      <c r="F928" s="18" t="s">
        <v>14</v>
      </c>
      <c r="G928" s="29"/>
      <c r="H928" s="99">
        <f t="shared" si="41"/>
        <v>1534</v>
      </c>
      <c r="I928" s="29" t="s">
        <v>15</v>
      </c>
    </row>
    <row r="929" spans="1:9" s="45" customFormat="1" ht="120" x14ac:dyDescent="0.25">
      <c r="A929" s="43" t="s">
        <v>1717</v>
      </c>
      <c r="B929" s="38" t="s">
        <v>1718</v>
      </c>
      <c r="C929" s="15" t="s">
        <v>1719</v>
      </c>
      <c r="D929" s="28">
        <v>45138</v>
      </c>
      <c r="E929" s="29">
        <v>7160</v>
      </c>
      <c r="F929" s="18" t="s">
        <v>14</v>
      </c>
      <c r="G929" s="29"/>
      <c r="H929" s="99">
        <f t="shared" si="41"/>
        <v>7160</v>
      </c>
      <c r="I929" s="29" t="s">
        <v>15</v>
      </c>
    </row>
    <row r="930" spans="1:9" ht="90" x14ac:dyDescent="0.25">
      <c r="A930" s="15" t="s">
        <v>166</v>
      </c>
      <c r="B930" s="105" t="s">
        <v>1565</v>
      </c>
      <c r="C930" s="15" t="s">
        <v>1566</v>
      </c>
      <c r="D930" s="17">
        <v>45139</v>
      </c>
      <c r="E930" s="29">
        <v>19728.28</v>
      </c>
      <c r="F930" s="18" t="s">
        <v>14</v>
      </c>
      <c r="G930" s="92"/>
      <c r="H930" s="99">
        <f t="shared" si="41"/>
        <v>19728.28</v>
      </c>
      <c r="I930" s="29" t="s">
        <v>15</v>
      </c>
    </row>
    <row r="931" spans="1:9" s="37" customFormat="1" ht="60" x14ac:dyDescent="0.25">
      <c r="A931" s="15" t="s">
        <v>337</v>
      </c>
      <c r="B931" s="16" t="s">
        <v>1569</v>
      </c>
      <c r="C931" s="43" t="s">
        <v>1570</v>
      </c>
      <c r="D931" s="17">
        <v>45139</v>
      </c>
      <c r="E931" s="29">
        <v>11666.67</v>
      </c>
      <c r="F931" s="18" t="s">
        <v>14</v>
      </c>
      <c r="G931" s="91"/>
      <c r="H931" s="99">
        <f t="shared" ref="H931:H962" si="42">+E931-G931</f>
        <v>11666.67</v>
      </c>
      <c r="I931" s="29" t="s">
        <v>15</v>
      </c>
    </row>
    <row r="932" spans="1:9" s="37" customFormat="1" ht="120" x14ac:dyDescent="0.25">
      <c r="A932" s="15" t="s">
        <v>1593</v>
      </c>
      <c r="B932" s="16" t="s">
        <v>1594</v>
      </c>
      <c r="C932" s="43" t="s">
        <v>1595</v>
      </c>
      <c r="D932" s="17">
        <v>45139</v>
      </c>
      <c r="E932" s="29">
        <v>235468</v>
      </c>
      <c r="F932" s="18" t="s">
        <v>14</v>
      </c>
      <c r="G932" s="91"/>
      <c r="H932" s="99">
        <f t="shared" si="42"/>
        <v>235468</v>
      </c>
      <c r="I932" s="29" t="s">
        <v>15</v>
      </c>
    </row>
    <row r="933" spans="1:9" s="37" customFormat="1" ht="30" x14ac:dyDescent="0.25">
      <c r="A933" s="15" t="s">
        <v>153</v>
      </c>
      <c r="B933" s="38" t="s">
        <v>154</v>
      </c>
      <c r="C933" s="43" t="s">
        <v>1603</v>
      </c>
      <c r="D933" s="17">
        <v>45139</v>
      </c>
      <c r="E933" s="29">
        <v>4307</v>
      </c>
      <c r="F933" s="18" t="s">
        <v>14</v>
      </c>
      <c r="G933" s="91"/>
      <c r="H933" s="99">
        <f t="shared" si="42"/>
        <v>4307</v>
      </c>
      <c r="I933" s="29" t="s">
        <v>15</v>
      </c>
    </row>
    <row r="934" spans="1:9" s="37" customFormat="1" ht="60" x14ac:dyDescent="0.25">
      <c r="A934" s="15" t="s">
        <v>1626</v>
      </c>
      <c r="B934" s="38" t="s">
        <v>1627</v>
      </c>
      <c r="C934" s="43" t="s">
        <v>1628</v>
      </c>
      <c r="D934" s="17">
        <v>45139</v>
      </c>
      <c r="E934" s="29">
        <v>132750</v>
      </c>
      <c r="F934" s="18" t="s">
        <v>14</v>
      </c>
      <c r="G934" s="91"/>
      <c r="H934" s="99">
        <f t="shared" si="42"/>
        <v>132750</v>
      </c>
      <c r="I934" s="29" t="s">
        <v>15</v>
      </c>
    </row>
    <row r="935" spans="1:9" s="37" customFormat="1" ht="75" x14ac:dyDescent="0.25">
      <c r="A935" s="43" t="s">
        <v>680</v>
      </c>
      <c r="B935" s="38" t="s">
        <v>1675</v>
      </c>
      <c r="C935" s="43" t="s">
        <v>1676</v>
      </c>
      <c r="D935" s="17">
        <v>45139</v>
      </c>
      <c r="E935" s="29">
        <v>4584</v>
      </c>
      <c r="F935" s="18" t="s">
        <v>14</v>
      </c>
      <c r="G935" s="91"/>
      <c r="H935" s="99">
        <f t="shared" si="42"/>
        <v>4584</v>
      </c>
      <c r="I935" s="29" t="s">
        <v>15</v>
      </c>
    </row>
    <row r="936" spans="1:9" s="37" customFormat="1" ht="75" x14ac:dyDescent="0.25">
      <c r="A936" s="43" t="s">
        <v>680</v>
      </c>
      <c r="B936" s="38" t="s">
        <v>1675</v>
      </c>
      <c r="C936" s="43" t="s">
        <v>1677</v>
      </c>
      <c r="D936" s="17">
        <v>45139</v>
      </c>
      <c r="E936" s="29">
        <v>4584</v>
      </c>
      <c r="F936" s="18" t="s">
        <v>14</v>
      </c>
      <c r="G936" s="91"/>
      <c r="H936" s="99">
        <f t="shared" si="42"/>
        <v>4584</v>
      </c>
      <c r="I936" s="29" t="s">
        <v>15</v>
      </c>
    </row>
    <row r="937" spans="1:9" s="37" customFormat="1" ht="75" x14ac:dyDescent="0.25">
      <c r="A937" s="43" t="s">
        <v>680</v>
      </c>
      <c r="B937" s="38" t="s">
        <v>1675</v>
      </c>
      <c r="C937" s="43" t="s">
        <v>1678</v>
      </c>
      <c r="D937" s="17">
        <v>45139</v>
      </c>
      <c r="E937" s="29">
        <v>1528</v>
      </c>
      <c r="F937" s="18" t="s">
        <v>14</v>
      </c>
      <c r="G937" s="91"/>
      <c r="H937" s="99">
        <f t="shared" si="42"/>
        <v>1528</v>
      </c>
      <c r="I937" s="29" t="s">
        <v>15</v>
      </c>
    </row>
    <row r="938" spans="1:9" s="37" customFormat="1" ht="60" x14ac:dyDescent="0.25">
      <c r="A938" s="43" t="s">
        <v>827</v>
      </c>
      <c r="B938" s="38" t="s">
        <v>1695</v>
      </c>
      <c r="C938" s="43" t="s">
        <v>1696</v>
      </c>
      <c r="D938" s="17">
        <v>45139</v>
      </c>
      <c r="E938" s="29">
        <v>173163</v>
      </c>
      <c r="F938" s="18" t="s">
        <v>14</v>
      </c>
      <c r="G938" s="91"/>
      <c r="H938" s="99">
        <f t="shared" si="42"/>
        <v>173163</v>
      </c>
      <c r="I938" s="29" t="s">
        <v>15</v>
      </c>
    </row>
    <row r="939" spans="1:9" s="37" customFormat="1" ht="45" x14ac:dyDescent="0.25">
      <c r="A939" s="43" t="s">
        <v>1754</v>
      </c>
      <c r="B939" s="38" t="s">
        <v>1755</v>
      </c>
      <c r="C939" s="43">
        <v>11474</v>
      </c>
      <c r="D939" s="17">
        <v>45139</v>
      </c>
      <c r="E939" s="29">
        <v>4000</v>
      </c>
      <c r="F939" s="18" t="s">
        <v>14</v>
      </c>
      <c r="G939" s="91"/>
      <c r="H939" s="99">
        <f t="shared" si="42"/>
        <v>4000</v>
      </c>
      <c r="I939" s="29" t="s">
        <v>15</v>
      </c>
    </row>
    <row r="940" spans="1:9" s="37" customFormat="1" ht="45" x14ac:dyDescent="0.25">
      <c r="A940" s="43" t="s">
        <v>1756</v>
      </c>
      <c r="B940" s="38" t="s">
        <v>1757</v>
      </c>
      <c r="C940" s="43">
        <v>11482</v>
      </c>
      <c r="D940" s="17">
        <v>45139</v>
      </c>
      <c r="E940" s="29">
        <v>4800</v>
      </c>
      <c r="F940" s="18" t="s">
        <v>14</v>
      </c>
      <c r="G940" s="91"/>
      <c r="H940" s="99">
        <f t="shared" si="42"/>
        <v>4800</v>
      </c>
      <c r="I940" s="29" t="s">
        <v>15</v>
      </c>
    </row>
    <row r="941" spans="1:9" s="37" customFormat="1" ht="60" x14ac:dyDescent="0.25">
      <c r="A941" s="43" t="s">
        <v>1758</v>
      </c>
      <c r="B941" s="38" t="s">
        <v>1759</v>
      </c>
      <c r="C941" s="43">
        <v>11490</v>
      </c>
      <c r="D941" s="17">
        <v>45140</v>
      </c>
      <c r="E941" s="29">
        <v>3000</v>
      </c>
      <c r="F941" s="18" t="s">
        <v>14</v>
      </c>
      <c r="G941" s="91"/>
      <c r="H941" s="99">
        <f t="shared" si="42"/>
        <v>3000</v>
      </c>
      <c r="I941" s="29" t="s">
        <v>15</v>
      </c>
    </row>
    <row r="942" spans="1:9" s="37" customFormat="1" ht="45" x14ac:dyDescent="0.25">
      <c r="A942" s="43" t="s">
        <v>1760</v>
      </c>
      <c r="B942" s="38" t="s">
        <v>1761</v>
      </c>
      <c r="C942" s="43">
        <v>11500</v>
      </c>
      <c r="D942" s="17">
        <v>45140</v>
      </c>
      <c r="E942" s="29">
        <v>3600</v>
      </c>
      <c r="F942" s="18" t="s">
        <v>14</v>
      </c>
      <c r="G942" s="91"/>
      <c r="H942" s="99">
        <f t="shared" si="42"/>
        <v>3600</v>
      </c>
      <c r="I942" s="29" t="s">
        <v>15</v>
      </c>
    </row>
    <row r="943" spans="1:9" s="37" customFormat="1" ht="45" x14ac:dyDescent="0.25">
      <c r="A943" s="15" t="s">
        <v>96</v>
      </c>
      <c r="B943" s="16" t="s">
        <v>97</v>
      </c>
      <c r="C943" s="43" t="s">
        <v>1575</v>
      </c>
      <c r="D943" s="17">
        <v>45140</v>
      </c>
      <c r="E943" s="29">
        <v>193300</v>
      </c>
      <c r="F943" s="18" t="s">
        <v>14</v>
      </c>
      <c r="G943" s="91"/>
      <c r="H943" s="99">
        <f t="shared" si="42"/>
        <v>193300</v>
      </c>
      <c r="I943" s="29" t="s">
        <v>15</v>
      </c>
    </row>
    <row r="944" spans="1:9" s="37" customFormat="1" ht="45" x14ac:dyDescent="0.25">
      <c r="A944" s="15" t="s">
        <v>96</v>
      </c>
      <c r="B944" s="16" t="s">
        <v>97</v>
      </c>
      <c r="C944" s="43" t="s">
        <v>1576</v>
      </c>
      <c r="D944" s="17">
        <v>45140</v>
      </c>
      <c r="E944" s="29">
        <v>230000</v>
      </c>
      <c r="F944" s="18" t="s">
        <v>14</v>
      </c>
      <c r="G944" s="91"/>
      <c r="H944" s="99">
        <f t="shared" si="42"/>
        <v>230000</v>
      </c>
      <c r="I944" s="29" t="s">
        <v>15</v>
      </c>
    </row>
    <row r="945" spans="1:9" s="37" customFormat="1" ht="120" x14ac:dyDescent="0.25">
      <c r="A945" s="15" t="s">
        <v>1669</v>
      </c>
      <c r="B945" s="16" t="s">
        <v>1670</v>
      </c>
      <c r="C945" s="43" t="s">
        <v>1671</v>
      </c>
      <c r="D945" s="17">
        <v>45140</v>
      </c>
      <c r="E945" s="29">
        <v>15000</v>
      </c>
      <c r="F945" s="18" t="s">
        <v>14</v>
      </c>
      <c r="G945" s="99">
        <v>15000</v>
      </c>
      <c r="H945" s="99">
        <f t="shared" si="42"/>
        <v>0</v>
      </c>
      <c r="I945" s="29" t="s">
        <v>19</v>
      </c>
    </row>
    <row r="946" spans="1:9" s="37" customFormat="1" ht="60" x14ac:dyDescent="0.25">
      <c r="A946" s="15" t="s">
        <v>855</v>
      </c>
      <c r="B946" s="16" t="s">
        <v>1711</v>
      </c>
      <c r="C946" s="43" t="s">
        <v>1712</v>
      </c>
      <c r="D946" s="17">
        <v>45140</v>
      </c>
      <c r="E946" s="29">
        <v>10030</v>
      </c>
      <c r="F946" s="18" t="s">
        <v>14</v>
      </c>
      <c r="G946" s="91"/>
      <c r="H946" s="99">
        <f t="shared" si="42"/>
        <v>10030</v>
      </c>
      <c r="I946" s="29" t="s">
        <v>15</v>
      </c>
    </row>
    <row r="947" spans="1:9" s="37" customFormat="1" ht="105" x14ac:dyDescent="0.25">
      <c r="A947" s="15" t="s">
        <v>492</v>
      </c>
      <c r="B947" s="16" t="s">
        <v>1573</v>
      </c>
      <c r="C947" s="15" t="s">
        <v>1574</v>
      </c>
      <c r="D947" s="28">
        <v>45141</v>
      </c>
      <c r="E947" s="29">
        <v>145140</v>
      </c>
      <c r="F947" s="18" t="s">
        <v>14</v>
      </c>
      <c r="G947" s="34"/>
      <c r="H947" s="99">
        <f t="shared" si="42"/>
        <v>145140</v>
      </c>
      <c r="I947" s="29" t="s">
        <v>15</v>
      </c>
    </row>
    <row r="948" spans="1:9" s="37" customFormat="1" ht="60" x14ac:dyDescent="0.25">
      <c r="A948" s="15" t="s">
        <v>306</v>
      </c>
      <c r="B948" s="16" t="s">
        <v>1567</v>
      </c>
      <c r="C948" s="15" t="s">
        <v>1568</v>
      </c>
      <c r="D948" s="28">
        <v>45141</v>
      </c>
      <c r="E948" s="29">
        <v>57000</v>
      </c>
      <c r="F948" s="18" t="s">
        <v>14</v>
      </c>
      <c r="G948" s="29">
        <v>57000</v>
      </c>
      <c r="H948" s="99">
        <f t="shared" si="42"/>
        <v>0</v>
      </c>
      <c r="I948" s="29" t="s">
        <v>19</v>
      </c>
    </row>
    <row r="949" spans="1:9" s="37" customFormat="1" ht="60.75" customHeight="1" x14ac:dyDescent="0.25">
      <c r="A949" s="43" t="s">
        <v>306</v>
      </c>
      <c r="B949" s="16" t="s">
        <v>1741</v>
      </c>
      <c r="C949" s="15" t="s">
        <v>1564</v>
      </c>
      <c r="D949" s="28">
        <v>45141</v>
      </c>
      <c r="E949" s="29">
        <v>5000</v>
      </c>
      <c r="F949" s="18" t="s">
        <v>14</v>
      </c>
      <c r="G949" s="29">
        <v>5000</v>
      </c>
      <c r="H949" s="99">
        <f t="shared" si="42"/>
        <v>0</v>
      </c>
      <c r="I949" s="29" t="s">
        <v>19</v>
      </c>
    </row>
    <row r="950" spans="1:9" s="37" customFormat="1" ht="60.75" customHeight="1" x14ac:dyDescent="0.25">
      <c r="A950" s="43" t="s">
        <v>1596</v>
      </c>
      <c r="B950" s="16" t="s">
        <v>1597</v>
      </c>
      <c r="C950" s="15" t="s">
        <v>1601</v>
      </c>
      <c r="D950" s="28">
        <v>45141</v>
      </c>
      <c r="E950" s="29">
        <v>8260</v>
      </c>
      <c r="F950" s="18" t="s">
        <v>14</v>
      </c>
      <c r="G950" s="29"/>
      <c r="H950" s="99">
        <f t="shared" si="42"/>
        <v>8260</v>
      </c>
      <c r="I950" s="29" t="s">
        <v>15</v>
      </c>
    </row>
    <row r="951" spans="1:9" s="37" customFormat="1" ht="60.75" customHeight="1" x14ac:dyDescent="0.25">
      <c r="A951" s="43" t="s">
        <v>84</v>
      </c>
      <c r="B951" s="38" t="s">
        <v>1709</v>
      </c>
      <c r="C951" s="15" t="s">
        <v>1710</v>
      </c>
      <c r="D951" s="28">
        <v>45141</v>
      </c>
      <c r="E951" s="29">
        <v>4485</v>
      </c>
      <c r="F951" s="18" t="s">
        <v>14</v>
      </c>
      <c r="G951" s="29"/>
      <c r="H951" s="99">
        <f t="shared" si="42"/>
        <v>4485</v>
      </c>
      <c r="I951" s="29" t="s">
        <v>15</v>
      </c>
    </row>
    <row r="952" spans="1:9" s="37" customFormat="1" ht="60.75" customHeight="1" x14ac:dyDescent="0.25">
      <c r="A952" s="43" t="s">
        <v>1762</v>
      </c>
      <c r="B952" s="38" t="s">
        <v>1763</v>
      </c>
      <c r="C952" s="43">
        <v>11523</v>
      </c>
      <c r="D952" s="17">
        <v>45142</v>
      </c>
      <c r="E952" s="29">
        <v>4800</v>
      </c>
      <c r="F952" s="18" t="s">
        <v>14</v>
      </c>
      <c r="G952" s="91"/>
      <c r="H952" s="99">
        <f t="shared" si="42"/>
        <v>4800</v>
      </c>
      <c r="I952" s="29" t="s">
        <v>15</v>
      </c>
    </row>
    <row r="953" spans="1:9" s="37" customFormat="1" ht="45" x14ac:dyDescent="0.25">
      <c r="A953" s="15" t="s">
        <v>1588</v>
      </c>
      <c r="B953" s="16" t="s">
        <v>1589</v>
      </c>
      <c r="C953" s="15" t="s">
        <v>1590</v>
      </c>
      <c r="D953" s="28">
        <v>45142</v>
      </c>
      <c r="E953" s="29">
        <v>9883.98</v>
      </c>
      <c r="F953" s="18" t="s">
        <v>14</v>
      </c>
      <c r="G953" s="34"/>
      <c r="H953" s="99">
        <f t="shared" si="42"/>
        <v>9883.98</v>
      </c>
      <c r="I953" s="29" t="s">
        <v>15</v>
      </c>
    </row>
    <row r="954" spans="1:9" s="37" customFormat="1" ht="60" x14ac:dyDescent="0.25">
      <c r="A954" s="15" t="s">
        <v>1720</v>
      </c>
      <c r="B954" s="16" t="s">
        <v>1721</v>
      </c>
      <c r="C954" s="15" t="s">
        <v>1722</v>
      </c>
      <c r="D954" s="28">
        <v>45142</v>
      </c>
      <c r="E954" s="29">
        <v>2652</v>
      </c>
      <c r="F954" s="18" t="s">
        <v>14</v>
      </c>
      <c r="G954" s="34"/>
      <c r="H954" s="99">
        <f t="shared" si="42"/>
        <v>2652</v>
      </c>
      <c r="I954" s="29" t="s">
        <v>15</v>
      </c>
    </row>
    <row r="955" spans="1:9" s="37" customFormat="1" ht="60" x14ac:dyDescent="0.25">
      <c r="A955" s="15" t="s">
        <v>247</v>
      </c>
      <c r="B955" s="16" t="s">
        <v>1571</v>
      </c>
      <c r="C955" s="15" t="s">
        <v>1572</v>
      </c>
      <c r="D955" s="28">
        <v>45143</v>
      </c>
      <c r="E955" s="29">
        <v>2598.21</v>
      </c>
      <c r="F955" s="18" t="s">
        <v>14</v>
      </c>
      <c r="G955" s="34"/>
      <c r="H955" s="99">
        <f t="shared" si="42"/>
        <v>2598.21</v>
      </c>
      <c r="I955" s="29" t="s">
        <v>15</v>
      </c>
    </row>
    <row r="956" spans="1:9" s="37" customFormat="1" ht="60" x14ac:dyDescent="0.25">
      <c r="A956" s="43" t="s">
        <v>84</v>
      </c>
      <c r="B956" s="38" t="s">
        <v>1705</v>
      </c>
      <c r="C956" s="15" t="s">
        <v>1706</v>
      </c>
      <c r="D956" s="28">
        <v>45145</v>
      </c>
      <c r="E956" s="29">
        <v>3705</v>
      </c>
      <c r="F956" s="18" t="s">
        <v>14</v>
      </c>
      <c r="G956" s="34"/>
      <c r="H956" s="99">
        <f t="shared" si="42"/>
        <v>3705</v>
      </c>
      <c r="I956" s="29" t="s">
        <v>15</v>
      </c>
    </row>
    <row r="957" spans="1:9" s="37" customFormat="1" ht="45" x14ac:dyDescent="0.25">
      <c r="A957" s="43" t="s">
        <v>1764</v>
      </c>
      <c r="B957" s="38" t="s">
        <v>1765</v>
      </c>
      <c r="C957" s="43">
        <v>11555</v>
      </c>
      <c r="D957" s="17">
        <v>45145</v>
      </c>
      <c r="E957" s="29">
        <v>4200</v>
      </c>
      <c r="F957" s="18" t="s">
        <v>14</v>
      </c>
      <c r="G957" s="91"/>
      <c r="H957" s="99">
        <f t="shared" si="42"/>
        <v>4200</v>
      </c>
      <c r="I957" s="29" t="s">
        <v>15</v>
      </c>
    </row>
    <row r="958" spans="1:9" s="37" customFormat="1" ht="60" x14ac:dyDescent="0.25">
      <c r="A958" s="43" t="s">
        <v>1766</v>
      </c>
      <c r="B958" s="38" t="s">
        <v>1767</v>
      </c>
      <c r="C958" s="43">
        <v>11570</v>
      </c>
      <c r="D958" s="17">
        <v>45146</v>
      </c>
      <c r="E958" s="29">
        <v>4000</v>
      </c>
      <c r="F958" s="18" t="s">
        <v>14</v>
      </c>
      <c r="G958" s="91"/>
      <c r="H958" s="99">
        <f t="shared" si="42"/>
        <v>4000</v>
      </c>
      <c r="I958" s="29" t="s">
        <v>15</v>
      </c>
    </row>
    <row r="959" spans="1:9" s="37" customFormat="1" ht="45" x14ac:dyDescent="0.25">
      <c r="A959" s="43" t="s">
        <v>1768</v>
      </c>
      <c r="B959" s="38" t="s">
        <v>1769</v>
      </c>
      <c r="C959" s="43">
        <v>11572</v>
      </c>
      <c r="D959" s="17">
        <v>45146</v>
      </c>
      <c r="E959" s="29">
        <v>2000</v>
      </c>
      <c r="F959" s="18" t="s">
        <v>14</v>
      </c>
      <c r="G959" s="91"/>
      <c r="H959" s="99">
        <f t="shared" si="42"/>
        <v>2000</v>
      </c>
      <c r="I959" s="29" t="s">
        <v>15</v>
      </c>
    </row>
    <row r="960" spans="1:9" s="37" customFormat="1" ht="60" x14ac:dyDescent="0.25">
      <c r="A960" s="15" t="s">
        <v>306</v>
      </c>
      <c r="B960" s="38" t="s">
        <v>1742</v>
      </c>
      <c r="C960" s="15" t="s">
        <v>1598</v>
      </c>
      <c r="D960" s="28">
        <v>45146</v>
      </c>
      <c r="E960" s="29">
        <v>180820.09</v>
      </c>
      <c r="F960" s="18" t="s">
        <v>14</v>
      </c>
      <c r="G960" s="29">
        <v>180820.09</v>
      </c>
      <c r="H960" s="99">
        <f t="shared" si="42"/>
        <v>0</v>
      </c>
      <c r="I960" s="29" t="s">
        <v>19</v>
      </c>
    </row>
    <row r="961" spans="1:9" s="37" customFormat="1" ht="30" x14ac:dyDescent="0.25">
      <c r="A961" s="15" t="s">
        <v>306</v>
      </c>
      <c r="B961" s="16" t="s">
        <v>172</v>
      </c>
      <c r="C961" s="15" t="s">
        <v>1598</v>
      </c>
      <c r="D961" s="28">
        <v>45146</v>
      </c>
      <c r="E961" s="29">
        <v>13665.38</v>
      </c>
      <c r="F961" s="18" t="s">
        <v>14</v>
      </c>
      <c r="G961" s="29">
        <v>13665.38</v>
      </c>
      <c r="H961" s="99">
        <f t="shared" si="42"/>
        <v>0</v>
      </c>
      <c r="I961" s="29" t="s">
        <v>19</v>
      </c>
    </row>
    <row r="962" spans="1:9" s="37" customFormat="1" ht="30" x14ac:dyDescent="0.25">
      <c r="A962" s="15" t="s">
        <v>306</v>
      </c>
      <c r="B962" s="16" t="s">
        <v>173</v>
      </c>
      <c r="C962" s="15" t="s">
        <v>1598</v>
      </c>
      <c r="D962" s="28">
        <v>45146</v>
      </c>
      <c r="E962" s="29">
        <v>13646.13</v>
      </c>
      <c r="F962" s="18" t="s">
        <v>14</v>
      </c>
      <c r="G962" s="29">
        <v>13646.13</v>
      </c>
      <c r="H962" s="99">
        <f t="shared" si="42"/>
        <v>0</v>
      </c>
      <c r="I962" s="29" t="s">
        <v>19</v>
      </c>
    </row>
    <row r="963" spans="1:9" s="37" customFormat="1" ht="45" x14ac:dyDescent="0.25">
      <c r="A963" s="15" t="s">
        <v>306</v>
      </c>
      <c r="B963" s="16" t="s">
        <v>174</v>
      </c>
      <c r="C963" s="15" t="s">
        <v>1598</v>
      </c>
      <c r="D963" s="28">
        <v>45146</v>
      </c>
      <c r="E963" s="29">
        <v>2309.64</v>
      </c>
      <c r="F963" s="18" t="s">
        <v>14</v>
      </c>
      <c r="G963" s="29">
        <v>2309.64</v>
      </c>
      <c r="H963" s="99">
        <f t="shared" ref="H963:H993" si="43">+E963-G963</f>
        <v>0</v>
      </c>
      <c r="I963" s="29" t="s">
        <v>19</v>
      </c>
    </row>
    <row r="964" spans="1:9" s="37" customFormat="1" ht="60" x14ac:dyDescent="0.25">
      <c r="A964" s="15" t="s">
        <v>306</v>
      </c>
      <c r="B964" s="38" t="s">
        <v>980</v>
      </c>
      <c r="C964" s="15" t="s">
        <v>1598</v>
      </c>
      <c r="D964" s="28">
        <v>45146</v>
      </c>
      <c r="E964" s="29">
        <v>275</v>
      </c>
      <c r="F964" s="18" t="s">
        <v>14</v>
      </c>
      <c r="G964" s="29">
        <v>275</v>
      </c>
      <c r="H964" s="99">
        <f t="shared" si="43"/>
        <v>0</v>
      </c>
      <c r="I964" s="29" t="s">
        <v>19</v>
      </c>
    </row>
    <row r="965" spans="1:9" s="37" customFormat="1" ht="45" x14ac:dyDescent="0.25">
      <c r="A965" s="15" t="s">
        <v>533</v>
      </c>
      <c r="B965" s="38" t="s">
        <v>1629</v>
      </c>
      <c r="C965" s="15" t="s">
        <v>1630</v>
      </c>
      <c r="D965" s="28">
        <v>45146</v>
      </c>
      <c r="E965" s="29">
        <v>219962.68</v>
      </c>
      <c r="F965" s="18" t="s">
        <v>14</v>
      </c>
      <c r="G965" s="34"/>
      <c r="H965" s="99">
        <f t="shared" si="43"/>
        <v>219962.68</v>
      </c>
      <c r="I965" s="29" t="s">
        <v>15</v>
      </c>
    </row>
    <row r="966" spans="1:9" s="37" customFormat="1" ht="60" x14ac:dyDescent="0.25">
      <c r="A966" s="15" t="s">
        <v>306</v>
      </c>
      <c r="B966" s="38" t="s">
        <v>1285</v>
      </c>
      <c r="C966" s="15" t="s">
        <v>1599</v>
      </c>
      <c r="D966" s="28">
        <v>45147</v>
      </c>
      <c r="E966" s="29">
        <v>646421.43999999994</v>
      </c>
      <c r="F966" s="18" t="s">
        <v>14</v>
      </c>
      <c r="G966" s="29">
        <v>646421.43999999994</v>
      </c>
      <c r="H966" s="99">
        <f t="shared" si="43"/>
        <v>0</v>
      </c>
      <c r="I966" s="29" t="s">
        <v>19</v>
      </c>
    </row>
    <row r="967" spans="1:9" s="37" customFormat="1" ht="30" x14ac:dyDescent="0.25">
      <c r="A967" s="15" t="s">
        <v>306</v>
      </c>
      <c r="B967" s="16" t="s">
        <v>172</v>
      </c>
      <c r="C967" s="15" t="s">
        <v>1599</v>
      </c>
      <c r="D967" s="28">
        <v>45147</v>
      </c>
      <c r="E967" s="29">
        <v>54165.9</v>
      </c>
      <c r="F967" s="18" t="s">
        <v>14</v>
      </c>
      <c r="G967" s="29">
        <v>54165.9</v>
      </c>
      <c r="H967" s="99">
        <f t="shared" si="43"/>
        <v>0</v>
      </c>
      <c r="I967" s="29" t="s">
        <v>19</v>
      </c>
    </row>
    <row r="968" spans="1:9" s="37" customFormat="1" ht="30" x14ac:dyDescent="0.25">
      <c r="A968" s="15" t="s">
        <v>306</v>
      </c>
      <c r="B968" s="16" t="s">
        <v>173</v>
      </c>
      <c r="C968" s="15" t="s">
        <v>1599</v>
      </c>
      <c r="D968" s="28">
        <v>45147</v>
      </c>
      <c r="E968" s="29">
        <v>54089.63</v>
      </c>
      <c r="F968" s="18" t="s">
        <v>14</v>
      </c>
      <c r="G968" s="29">
        <v>54089.63</v>
      </c>
      <c r="H968" s="99">
        <f t="shared" si="43"/>
        <v>0</v>
      </c>
      <c r="I968" s="29" t="s">
        <v>19</v>
      </c>
    </row>
    <row r="969" spans="1:9" s="37" customFormat="1" ht="45" x14ac:dyDescent="0.25">
      <c r="A969" s="15" t="s">
        <v>306</v>
      </c>
      <c r="B969" s="16" t="s">
        <v>174</v>
      </c>
      <c r="C969" s="15" t="s">
        <v>1599</v>
      </c>
      <c r="D969" s="28">
        <v>45147</v>
      </c>
      <c r="E969" s="29">
        <v>9025.6</v>
      </c>
      <c r="F969" s="18" t="s">
        <v>14</v>
      </c>
      <c r="G969" s="29">
        <v>9025.6</v>
      </c>
      <c r="H969" s="99">
        <f t="shared" si="43"/>
        <v>0</v>
      </c>
      <c r="I969" s="29" t="s">
        <v>19</v>
      </c>
    </row>
    <row r="970" spans="1:9" s="37" customFormat="1" ht="60" x14ac:dyDescent="0.25">
      <c r="A970" s="15" t="s">
        <v>306</v>
      </c>
      <c r="B970" s="38" t="s">
        <v>980</v>
      </c>
      <c r="C970" s="15" t="s">
        <v>1599</v>
      </c>
      <c r="D970" s="28">
        <v>45147</v>
      </c>
      <c r="E970" s="29">
        <v>450</v>
      </c>
      <c r="F970" s="18" t="s">
        <v>14</v>
      </c>
      <c r="G970" s="29">
        <v>450</v>
      </c>
      <c r="H970" s="99">
        <f t="shared" si="43"/>
        <v>0</v>
      </c>
      <c r="I970" s="29" t="s">
        <v>19</v>
      </c>
    </row>
    <row r="971" spans="1:9" s="37" customFormat="1" ht="60" x14ac:dyDescent="0.25">
      <c r="A971" s="15" t="s">
        <v>306</v>
      </c>
      <c r="B971" s="16" t="s">
        <v>1586</v>
      </c>
      <c r="C971" s="15" t="s">
        <v>1582</v>
      </c>
      <c r="D971" s="28">
        <v>45147</v>
      </c>
      <c r="E971" s="29">
        <v>12736.5</v>
      </c>
      <c r="F971" s="18" t="s">
        <v>14</v>
      </c>
      <c r="G971" s="34"/>
      <c r="H971" s="99">
        <f t="shared" si="43"/>
        <v>12736.5</v>
      </c>
      <c r="I971" s="29" t="s">
        <v>15</v>
      </c>
    </row>
    <row r="972" spans="1:9" s="37" customFormat="1" ht="60" x14ac:dyDescent="0.25">
      <c r="A972" s="15" t="s">
        <v>1585</v>
      </c>
      <c r="B972" s="16" t="s">
        <v>1583</v>
      </c>
      <c r="C972" s="15" t="s">
        <v>1584</v>
      </c>
      <c r="D972" s="28">
        <v>45513</v>
      </c>
      <c r="E972" s="29">
        <v>84000</v>
      </c>
      <c r="F972" s="18" t="s">
        <v>14</v>
      </c>
      <c r="G972" s="34"/>
      <c r="H972" s="99">
        <f t="shared" si="43"/>
        <v>84000</v>
      </c>
      <c r="I972" s="29" t="s">
        <v>15</v>
      </c>
    </row>
    <row r="973" spans="1:9" s="37" customFormat="1" ht="75" x14ac:dyDescent="0.25">
      <c r="A973" s="15" t="s">
        <v>1697</v>
      </c>
      <c r="B973" s="16" t="s">
        <v>1698</v>
      </c>
      <c r="C973" s="15" t="s">
        <v>1468</v>
      </c>
      <c r="D973" s="28">
        <v>45147</v>
      </c>
      <c r="E973" s="29">
        <v>174905.5</v>
      </c>
      <c r="F973" s="18" t="s">
        <v>14</v>
      </c>
      <c r="G973" s="34"/>
      <c r="H973" s="99">
        <f t="shared" si="43"/>
        <v>174905.5</v>
      </c>
      <c r="I973" s="29" t="s">
        <v>15</v>
      </c>
    </row>
    <row r="974" spans="1:9" s="37" customFormat="1" ht="75" x14ac:dyDescent="0.25">
      <c r="A974" s="15" t="s">
        <v>388</v>
      </c>
      <c r="B974" s="16" t="s">
        <v>1606</v>
      </c>
      <c r="C974" s="15" t="s">
        <v>1607</v>
      </c>
      <c r="D974" s="28">
        <v>45148</v>
      </c>
      <c r="E974" s="29">
        <v>379665</v>
      </c>
      <c r="F974" s="18" t="s">
        <v>14</v>
      </c>
      <c r="G974" s="34"/>
      <c r="H974" s="99">
        <f t="shared" si="43"/>
        <v>379665</v>
      </c>
      <c r="I974" s="29" t="s">
        <v>15</v>
      </c>
    </row>
    <row r="975" spans="1:9" s="37" customFormat="1" ht="60" x14ac:dyDescent="0.25">
      <c r="A975" s="43" t="s">
        <v>1770</v>
      </c>
      <c r="B975" s="38" t="s">
        <v>1771</v>
      </c>
      <c r="C975" s="43">
        <v>11600</v>
      </c>
      <c r="D975" s="17">
        <v>45148</v>
      </c>
      <c r="E975" s="29">
        <v>6800</v>
      </c>
      <c r="F975" s="18" t="s">
        <v>14</v>
      </c>
      <c r="G975" s="91"/>
      <c r="H975" s="99">
        <f t="shared" si="43"/>
        <v>6800</v>
      </c>
      <c r="I975" s="29" t="s">
        <v>15</v>
      </c>
    </row>
    <row r="976" spans="1:9" s="37" customFormat="1" ht="45" x14ac:dyDescent="0.25">
      <c r="A976" s="43" t="s">
        <v>1772</v>
      </c>
      <c r="B976" s="38" t="s">
        <v>1773</v>
      </c>
      <c r="C976" s="43">
        <v>11604</v>
      </c>
      <c r="D976" s="17">
        <v>45148</v>
      </c>
      <c r="E976" s="29">
        <v>13120</v>
      </c>
      <c r="F976" s="18" t="s">
        <v>14</v>
      </c>
      <c r="G976" s="91"/>
      <c r="H976" s="99">
        <f t="shared" si="43"/>
        <v>13120</v>
      </c>
      <c r="I976" s="29" t="s">
        <v>15</v>
      </c>
    </row>
    <row r="977" spans="1:9" s="37" customFormat="1" ht="75" x14ac:dyDescent="0.25">
      <c r="A977" s="15" t="s">
        <v>492</v>
      </c>
      <c r="B977" s="16" t="s">
        <v>1620</v>
      </c>
      <c r="C977" s="15" t="s">
        <v>1621</v>
      </c>
      <c r="D977" s="28">
        <v>45149</v>
      </c>
      <c r="E977" s="29">
        <v>161188</v>
      </c>
      <c r="F977" s="18" t="s">
        <v>14</v>
      </c>
      <c r="G977" s="34"/>
      <c r="H977" s="99">
        <f t="shared" si="43"/>
        <v>161188</v>
      </c>
      <c r="I977" s="29" t="s">
        <v>15</v>
      </c>
    </row>
    <row r="978" spans="1:9" s="37" customFormat="1" ht="60" x14ac:dyDescent="0.25">
      <c r="A978" s="43" t="s">
        <v>84</v>
      </c>
      <c r="B978" s="38" t="s">
        <v>1707</v>
      </c>
      <c r="C978" s="15" t="s">
        <v>1708</v>
      </c>
      <c r="D978" s="28">
        <v>45149</v>
      </c>
      <c r="E978" s="29">
        <v>3835</v>
      </c>
      <c r="F978" s="18" t="s">
        <v>14</v>
      </c>
      <c r="G978" s="34"/>
      <c r="H978" s="99">
        <f t="shared" si="43"/>
        <v>3835</v>
      </c>
      <c r="I978" s="29" t="s">
        <v>15</v>
      </c>
    </row>
    <row r="979" spans="1:9" s="37" customFormat="1" ht="60" x14ac:dyDescent="0.25">
      <c r="A979" s="15" t="s">
        <v>1623</v>
      </c>
      <c r="B979" s="16" t="s">
        <v>1624</v>
      </c>
      <c r="C979" s="15" t="s">
        <v>1625</v>
      </c>
      <c r="D979" s="28">
        <v>45152</v>
      </c>
      <c r="E979" s="29">
        <v>85550</v>
      </c>
      <c r="F979" s="18" t="s">
        <v>14</v>
      </c>
      <c r="G979" s="34"/>
      <c r="H979" s="99">
        <f t="shared" si="43"/>
        <v>85550</v>
      </c>
      <c r="I979" s="29" t="s">
        <v>15</v>
      </c>
    </row>
    <row r="980" spans="1:9" s="37" customFormat="1" ht="75" x14ac:dyDescent="0.25">
      <c r="A980" s="15" t="s">
        <v>1049</v>
      </c>
      <c r="B980" s="16" t="s">
        <v>1691</v>
      </c>
      <c r="C980" s="15" t="s">
        <v>1692</v>
      </c>
      <c r="D980" s="28">
        <v>45152</v>
      </c>
      <c r="E980" s="29">
        <v>70210</v>
      </c>
      <c r="F980" s="18" t="s">
        <v>14</v>
      </c>
      <c r="G980" s="34"/>
      <c r="H980" s="99">
        <f t="shared" si="43"/>
        <v>70210</v>
      </c>
      <c r="I980" s="29" t="s">
        <v>15</v>
      </c>
    </row>
    <row r="981" spans="1:9" s="37" customFormat="1" ht="135" x14ac:dyDescent="0.25">
      <c r="A981" s="15" t="s">
        <v>306</v>
      </c>
      <c r="B981" s="16" t="s">
        <v>1724</v>
      </c>
      <c r="C981" s="15" t="s">
        <v>1723</v>
      </c>
      <c r="D981" s="28">
        <v>45152</v>
      </c>
      <c r="E981" s="29">
        <v>34200</v>
      </c>
      <c r="F981" s="18" t="s">
        <v>14</v>
      </c>
      <c r="G981" s="34"/>
      <c r="H981" s="99">
        <f t="shared" si="43"/>
        <v>34200</v>
      </c>
      <c r="I981" s="29" t="s">
        <v>15</v>
      </c>
    </row>
    <row r="982" spans="1:9" s="37" customFormat="1" ht="45" x14ac:dyDescent="0.25">
      <c r="A982" s="15" t="s">
        <v>125</v>
      </c>
      <c r="B982" s="16" t="s">
        <v>1679</v>
      </c>
      <c r="C982" s="15" t="s">
        <v>1680</v>
      </c>
      <c r="D982" s="28">
        <v>45155</v>
      </c>
      <c r="E982" s="29">
        <v>8095</v>
      </c>
      <c r="F982" s="18" t="s">
        <v>14</v>
      </c>
      <c r="G982" s="34"/>
      <c r="H982" s="99">
        <f t="shared" si="43"/>
        <v>8095</v>
      </c>
      <c r="I982" s="29" t="s">
        <v>15</v>
      </c>
    </row>
    <row r="983" spans="1:9" s="37" customFormat="1" ht="45" x14ac:dyDescent="0.25">
      <c r="A983" s="15" t="s">
        <v>1005</v>
      </c>
      <c r="B983" s="16" t="s">
        <v>1701</v>
      </c>
      <c r="C983" s="15" t="s">
        <v>1702</v>
      </c>
      <c r="D983" s="28">
        <v>45155</v>
      </c>
      <c r="E983" s="29">
        <v>21578.93</v>
      </c>
      <c r="F983" s="18" t="s">
        <v>14</v>
      </c>
      <c r="G983" s="34"/>
      <c r="H983" s="99">
        <f t="shared" si="43"/>
        <v>21578.93</v>
      </c>
      <c r="I983" s="29" t="s">
        <v>15</v>
      </c>
    </row>
    <row r="984" spans="1:9" s="37" customFormat="1" ht="30" x14ac:dyDescent="0.25">
      <c r="A984" s="15" t="s">
        <v>1005</v>
      </c>
      <c r="B984" s="16" t="s">
        <v>172</v>
      </c>
      <c r="C984" s="15" t="s">
        <v>1702</v>
      </c>
      <c r="D984" s="28">
        <v>45155</v>
      </c>
      <c r="E984" s="29">
        <v>1938.3</v>
      </c>
      <c r="F984" s="18" t="s">
        <v>14</v>
      </c>
      <c r="G984" s="34"/>
      <c r="H984" s="99">
        <f t="shared" si="43"/>
        <v>1938.3</v>
      </c>
      <c r="I984" s="29" t="s">
        <v>15</v>
      </c>
    </row>
    <row r="985" spans="1:9" s="37" customFormat="1" ht="30" x14ac:dyDescent="0.25">
      <c r="A985" s="15" t="s">
        <v>1005</v>
      </c>
      <c r="B985" s="16" t="s">
        <v>173</v>
      </c>
      <c r="C985" s="15" t="s">
        <v>1702</v>
      </c>
      <c r="D985" s="28">
        <v>45155</v>
      </c>
      <c r="E985" s="29">
        <v>1935.57</v>
      </c>
      <c r="F985" s="18" t="s">
        <v>14</v>
      </c>
      <c r="G985" s="34"/>
      <c r="H985" s="99">
        <f t="shared" si="43"/>
        <v>1935.57</v>
      </c>
      <c r="I985" s="29" t="s">
        <v>15</v>
      </c>
    </row>
    <row r="986" spans="1:9" s="37" customFormat="1" ht="45" x14ac:dyDescent="0.25">
      <c r="A986" s="15" t="s">
        <v>1005</v>
      </c>
      <c r="B986" s="16" t="s">
        <v>174</v>
      </c>
      <c r="C986" s="15" t="s">
        <v>1702</v>
      </c>
      <c r="D986" s="28">
        <v>45155</v>
      </c>
      <c r="E986" s="29">
        <v>327.60000000000002</v>
      </c>
      <c r="F986" s="18" t="s">
        <v>14</v>
      </c>
      <c r="G986" s="34"/>
      <c r="H986" s="99">
        <f t="shared" si="43"/>
        <v>327.60000000000002</v>
      </c>
      <c r="I986" s="29" t="s">
        <v>15</v>
      </c>
    </row>
    <row r="987" spans="1:9" s="37" customFormat="1" ht="60" x14ac:dyDescent="0.25">
      <c r="A987" s="15" t="s">
        <v>84</v>
      </c>
      <c r="B987" s="38" t="s">
        <v>1704</v>
      </c>
      <c r="C987" s="15" t="s">
        <v>1703</v>
      </c>
      <c r="D987" s="28">
        <v>45155</v>
      </c>
      <c r="E987" s="29">
        <v>3640</v>
      </c>
      <c r="F987" s="18" t="s">
        <v>14</v>
      </c>
      <c r="G987" s="34"/>
      <c r="H987" s="99">
        <f t="shared" si="43"/>
        <v>3640</v>
      </c>
      <c r="I987" s="29" t="s">
        <v>15</v>
      </c>
    </row>
    <row r="988" spans="1:9" s="37" customFormat="1" ht="45" x14ac:dyDescent="0.25">
      <c r="A988" s="43" t="s">
        <v>1774</v>
      </c>
      <c r="B988" s="38" t="s">
        <v>1775</v>
      </c>
      <c r="C988" s="43">
        <v>11653</v>
      </c>
      <c r="D988" s="17">
        <v>45155</v>
      </c>
      <c r="E988" s="29">
        <v>4800</v>
      </c>
      <c r="F988" s="18" t="s">
        <v>14</v>
      </c>
      <c r="G988" s="91"/>
      <c r="H988" s="99">
        <f t="shared" si="43"/>
        <v>4800</v>
      </c>
      <c r="I988" s="29" t="s">
        <v>15</v>
      </c>
    </row>
    <row r="989" spans="1:9" s="37" customFormat="1" ht="45" x14ac:dyDescent="0.25">
      <c r="A989" s="43" t="s">
        <v>1776</v>
      </c>
      <c r="B989" s="38" t="s">
        <v>1777</v>
      </c>
      <c r="C989" s="43">
        <v>11660</v>
      </c>
      <c r="D989" s="17">
        <v>45155</v>
      </c>
      <c r="E989" s="29">
        <v>2000</v>
      </c>
      <c r="F989" s="18" t="s">
        <v>14</v>
      </c>
      <c r="G989" s="91"/>
      <c r="H989" s="99">
        <f t="shared" si="43"/>
        <v>2000</v>
      </c>
      <c r="I989" s="29" t="s">
        <v>15</v>
      </c>
    </row>
    <row r="990" spans="1:9" s="37" customFormat="1" ht="60" x14ac:dyDescent="0.25">
      <c r="A990" s="15" t="s">
        <v>1720</v>
      </c>
      <c r="B990" s="16" t="s">
        <v>1726</v>
      </c>
      <c r="C990" s="15" t="s">
        <v>1725</v>
      </c>
      <c r="D990" s="28">
        <v>45156</v>
      </c>
      <c r="E990" s="29">
        <v>5784.01</v>
      </c>
      <c r="F990" s="18" t="s">
        <v>14</v>
      </c>
      <c r="G990" s="34"/>
      <c r="H990" s="99">
        <f t="shared" si="43"/>
        <v>5784.01</v>
      </c>
      <c r="I990" s="29" t="s">
        <v>15</v>
      </c>
    </row>
    <row r="991" spans="1:9" s="37" customFormat="1" ht="60" x14ac:dyDescent="0.25">
      <c r="A991" s="15" t="s">
        <v>247</v>
      </c>
      <c r="B991" s="16" t="s">
        <v>1604</v>
      </c>
      <c r="C991" s="15" t="s">
        <v>1605</v>
      </c>
      <c r="D991" s="28">
        <v>45157</v>
      </c>
      <c r="E991" s="29">
        <v>18901.75</v>
      </c>
      <c r="F991" s="18" t="s">
        <v>14</v>
      </c>
      <c r="G991" s="34"/>
      <c r="H991" s="99">
        <f t="shared" si="43"/>
        <v>18901.75</v>
      </c>
      <c r="I991" s="29" t="s">
        <v>15</v>
      </c>
    </row>
    <row r="992" spans="1:9" s="37" customFormat="1" ht="60" x14ac:dyDescent="0.25">
      <c r="A992" s="15" t="s">
        <v>1626</v>
      </c>
      <c r="B992" s="16" t="s">
        <v>1651</v>
      </c>
      <c r="C992" s="15" t="s">
        <v>1652</v>
      </c>
      <c r="D992" s="28">
        <v>45157</v>
      </c>
      <c r="E992" s="29">
        <v>465408.52</v>
      </c>
      <c r="F992" s="18" t="s">
        <v>14</v>
      </c>
      <c r="G992" s="34"/>
      <c r="H992" s="99">
        <f t="shared" si="43"/>
        <v>465408.52</v>
      </c>
      <c r="I992" s="29" t="s">
        <v>15</v>
      </c>
    </row>
    <row r="993" spans="1:10" s="37" customFormat="1" ht="105" x14ac:dyDescent="0.25">
      <c r="A993" s="15" t="s">
        <v>1672</v>
      </c>
      <c r="B993" s="16" t="s">
        <v>1673</v>
      </c>
      <c r="C993" s="15" t="s">
        <v>1674</v>
      </c>
      <c r="D993" s="28">
        <v>45159</v>
      </c>
      <c r="E993" s="29">
        <v>6048.21</v>
      </c>
      <c r="F993" s="18" t="s">
        <v>14</v>
      </c>
      <c r="G993" s="29">
        <v>6048.21</v>
      </c>
      <c r="H993" s="99">
        <f t="shared" si="43"/>
        <v>0</v>
      </c>
      <c r="I993" s="29" t="s">
        <v>19</v>
      </c>
    </row>
    <row r="994" spans="1:10" s="37" customFormat="1" ht="45" x14ac:dyDescent="0.25">
      <c r="A994" s="15" t="s">
        <v>1683</v>
      </c>
      <c r="B994" s="16" t="s">
        <v>1684</v>
      </c>
      <c r="C994" s="15" t="s">
        <v>1685</v>
      </c>
      <c r="D994" s="28">
        <v>45159</v>
      </c>
      <c r="E994" s="29">
        <v>67155.44</v>
      </c>
      <c r="F994" s="18" t="s">
        <v>14</v>
      </c>
      <c r="G994" s="34"/>
      <c r="H994" s="58">
        <f t="shared" ref="H994:H1002" si="44">E994-G994</f>
        <v>67155.44</v>
      </c>
      <c r="I994" s="29" t="s">
        <v>15</v>
      </c>
    </row>
    <row r="995" spans="1:10" s="37" customFormat="1" ht="31.5" customHeight="1" x14ac:dyDescent="0.25">
      <c r="A995" s="15" t="s">
        <v>1686</v>
      </c>
      <c r="B995" s="16" t="s">
        <v>1687</v>
      </c>
      <c r="C995" s="15" t="s">
        <v>509</v>
      </c>
      <c r="D995" s="28">
        <v>45159</v>
      </c>
      <c r="E995" s="29">
        <v>44133.77</v>
      </c>
      <c r="F995" s="18" t="s">
        <v>14</v>
      </c>
      <c r="G995" s="34"/>
      <c r="H995" s="58">
        <f t="shared" si="44"/>
        <v>44133.77</v>
      </c>
      <c r="I995" s="29" t="s">
        <v>15</v>
      </c>
    </row>
    <row r="996" spans="1:10" s="37" customFormat="1" ht="75" x14ac:dyDescent="0.25">
      <c r="A996" s="15" t="s">
        <v>1688</v>
      </c>
      <c r="B996" s="16" t="s">
        <v>1693</v>
      </c>
      <c r="C996" s="15" t="s">
        <v>1689</v>
      </c>
      <c r="D996" s="28">
        <v>45162</v>
      </c>
      <c r="E996" s="29">
        <v>278.04000000000002</v>
      </c>
      <c r="F996" s="18" t="s">
        <v>14</v>
      </c>
      <c r="G996" s="29">
        <v>278.04000000000002</v>
      </c>
      <c r="H996" s="58">
        <f t="shared" si="44"/>
        <v>0</v>
      </c>
      <c r="I996" s="29" t="s">
        <v>19</v>
      </c>
    </row>
    <row r="997" spans="1:10" s="37" customFormat="1" ht="90" x14ac:dyDescent="0.25">
      <c r="A997" s="15" t="s">
        <v>1688</v>
      </c>
      <c r="B997" s="16" t="s">
        <v>1694</v>
      </c>
      <c r="C997" s="15" t="s">
        <v>1690</v>
      </c>
      <c r="D997" s="28">
        <v>45162</v>
      </c>
      <c r="E997" s="29">
        <v>49.65</v>
      </c>
      <c r="F997" s="18" t="s">
        <v>14</v>
      </c>
      <c r="G997" s="29">
        <v>49.65</v>
      </c>
      <c r="H997" s="58">
        <f t="shared" si="44"/>
        <v>0</v>
      </c>
      <c r="I997" s="29" t="s">
        <v>19</v>
      </c>
    </row>
    <row r="998" spans="1:10" s="37" customFormat="1" ht="60" x14ac:dyDescent="0.25">
      <c r="A998" s="15" t="s">
        <v>169</v>
      </c>
      <c r="B998" s="16" t="s">
        <v>1699</v>
      </c>
      <c r="C998" s="15" t="s">
        <v>1700</v>
      </c>
      <c r="D998" s="28">
        <v>45162</v>
      </c>
      <c r="E998" s="29">
        <v>23065.98</v>
      </c>
      <c r="F998" s="18" t="s">
        <v>14</v>
      </c>
      <c r="G998" s="34"/>
      <c r="H998" s="58">
        <f t="shared" si="44"/>
        <v>23065.98</v>
      </c>
      <c r="I998" s="29" t="s">
        <v>15</v>
      </c>
      <c r="J998" s="108"/>
    </row>
    <row r="999" spans="1:10" s="37" customFormat="1" ht="30" x14ac:dyDescent="0.25">
      <c r="A999" s="15" t="s">
        <v>169</v>
      </c>
      <c r="B999" s="16" t="s">
        <v>172</v>
      </c>
      <c r="C999" s="15" t="s">
        <v>1700</v>
      </c>
      <c r="D999" s="28">
        <v>45162</v>
      </c>
      <c r="E999" s="29">
        <v>2130</v>
      </c>
      <c r="F999" s="18" t="s">
        <v>14</v>
      </c>
      <c r="G999" s="34"/>
      <c r="H999" s="58">
        <f t="shared" si="44"/>
        <v>2130</v>
      </c>
      <c r="I999" s="29" t="s">
        <v>15</v>
      </c>
      <c r="J999" s="108"/>
    </row>
    <row r="1000" spans="1:10" s="37" customFormat="1" ht="30" x14ac:dyDescent="0.25">
      <c r="A1000" s="15" t="s">
        <v>169</v>
      </c>
      <c r="B1000" s="16" t="s">
        <v>173</v>
      </c>
      <c r="C1000" s="15" t="s">
        <v>1700</v>
      </c>
      <c r="D1000" s="28">
        <v>45162</v>
      </c>
      <c r="E1000" s="29">
        <v>2127</v>
      </c>
      <c r="F1000" s="18" t="s">
        <v>14</v>
      </c>
      <c r="G1000" s="34"/>
      <c r="H1000" s="58">
        <f t="shared" si="44"/>
        <v>2127</v>
      </c>
      <c r="I1000" s="29" t="s">
        <v>15</v>
      </c>
      <c r="J1000" s="108"/>
    </row>
    <row r="1001" spans="1:10" s="37" customFormat="1" ht="45" x14ac:dyDescent="0.25">
      <c r="A1001" s="15" t="s">
        <v>169</v>
      </c>
      <c r="B1001" s="16" t="s">
        <v>174</v>
      </c>
      <c r="C1001" s="15" t="s">
        <v>1700</v>
      </c>
      <c r="D1001" s="28">
        <v>45162</v>
      </c>
      <c r="E1001" s="29">
        <v>360</v>
      </c>
      <c r="F1001" s="18" t="s">
        <v>14</v>
      </c>
      <c r="G1001" s="34"/>
      <c r="H1001" s="58">
        <f t="shared" si="44"/>
        <v>360</v>
      </c>
      <c r="I1001" s="29" t="s">
        <v>15</v>
      </c>
      <c r="J1001" s="108"/>
    </row>
    <row r="1002" spans="1:10" s="37" customFormat="1" ht="45" x14ac:dyDescent="0.25">
      <c r="A1002" s="15" t="s">
        <v>1729</v>
      </c>
      <c r="B1002" s="16" t="s">
        <v>352</v>
      </c>
      <c r="C1002" s="15" t="s">
        <v>1730</v>
      </c>
      <c r="D1002" s="28">
        <v>45162</v>
      </c>
      <c r="E1002" s="29">
        <v>33051.800000000003</v>
      </c>
      <c r="F1002" s="18" t="s">
        <v>14</v>
      </c>
      <c r="G1002" s="34"/>
      <c r="H1002" s="58">
        <f t="shared" si="44"/>
        <v>33051.800000000003</v>
      </c>
      <c r="I1002" s="29" t="s">
        <v>15</v>
      </c>
    </row>
    <row r="1003" spans="1:10" s="37" customFormat="1" ht="60" x14ac:dyDescent="0.25">
      <c r="A1003" s="43" t="s">
        <v>1778</v>
      </c>
      <c r="B1003" s="38" t="s">
        <v>1779</v>
      </c>
      <c r="C1003" s="43">
        <v>11708</v>
      </c>
      <c r="D1003" s="17">
        <v>45163</v>
      </c>
      <c r="E1003" s="29">
        <v>2000</v>
      </c>
      <c r="F1003" s="18" t="s">
        <v>14</v>
      </c>
      <c r="G1003" s="91"/>
      <c r="H1003" s="99">
        <f>+E1003-G1003</f>
        <v>2000</v>
      </c>
      <c r="I1003" s="29" t="s">
        <v>15</v>
      </c>
    </row>
    <row r="1004" spans="1:10" s="37" customFormat="1" ht="60" x14ac:dyDescent="0.25">
      <c r="A1004" s="43" t="s">
        <v>1780</v>
      </c>
      <c r="B1004" s="38" t="s">
        <v>1781</v>
      </c>
      <c r="C1004" s="43">
        <v>11717</v>
      </c>
      <c r="D1004" s="17">
        <v>45163</v>
      </c>
      <c r="E1004" s="29">
        <v>13000</v>
      </c>
      <c r="F1004" s="18" t="s">
        <v>14</v>
      </c>
      <c r="G1004" s="91"/>
      <c r="H1004" s="99">
        <f>+E1004-G1004</f>
        <v>13000</v>
      </c>
      <c r="I1004" s="29" t="s">
        <v>15</v>
      </c>
    </row>
    <row r="1005" spans="1:10" s="37" customFormat="1" ht="45" x14ac:dyDescent="0.25">
      <c r="A1005" s="43" t="s">
        <v>1782</v>
      </c>
      <c r="B1005" s="38" t="s">
        <v>1783</v>
      </c>
      <c r="C1005" s="43">
        <v>11720</v>
      </c>
      <c r="D1005" s="17">
        <v>45163</v>
      </c>
      <c r="E1005" s="29">
        <v>3000</v>
      </c>
      <c r="F1005" s="18" t="s">
        <v>14</v>
      </c>
      <c r="G1005" s="91"/>
      <c r="H1005" s="99">
        <f>+E1005-G1005</f>
        <v>3000</v>
      </c>
      <c r="I1005" s="29" t="s">
        <v>15</v>
      </c>
    </row>
    <row r="1006" spans="1:10" s="37" customFormat="1" ht="45" x14ac:dyDescent="0.25">
      <c r="A1006" s="43" t="s">
        <v>1784</v>
      </c>
      <c r="B1006" s="38" t="s">
        <v>1785</v>
      </c>
      <c r="C1006" s="43">
        <v>11735</v>
      </c>
      <c r="D1006" s="17">
        <v>45166</v>
      </c>
      <c r="E1006" s="29">
        <v>4800</v>
      </c>
      <c r="F1006" s="18" t="s">
        <v>14</v>
      </c>
      <c r="G1006" s="91"/>
      <c r="H1006" s="99">
        <f>+E1006-G1006</f>
        <v>4800</v>
      </c>
      <c r="I1006" s="29" t="s">
        <v>15</v>
      </c>
    </row>
    <row r="1007" spans="1:10" s="37" customFormat="1" ht="30" x14ac:dyDescent="0.25">
      <c r="A1007" s="43" t="s">
        <v>1786</v>
      </c>
      <c r="B1007" s="38" t="s">
        <v>1787</v>
      </c>
      <c r="C1007" s="43">
        <v>11735</v>
      </c>
      <c r="D1007" s="17">
        <v>45166</v>
      </c>
      <c r="E1007" s="29">
        <v>6000</v>
      </c>
      <c r="F1007" s="18" t="s">
        <v>14</v>
      </c>
      <c r="G1007" s="91"/>
      <c r="H1007" s="99">
        <f>+E1007-G1007</f>
        <v>6000</v>
      </c>
      <c r="I1007" s="29" t="s">
        <v>15</v>
      </c>
    </row>
    <row r="1008" spans="1:10" s="37" customFormat="1" ht="60" x14ac:dyDescent="0.25">
      <c r="A1008" s="15" t="s">
        <v>902</v>
      </c>
      <c r="B1008" s="16" t="s">
        <v>1727</v>
      </c>
      <c r="C1008" s="15" t="s">
        <v>1728</v>
      </c>
      <c r="D1008" s="28">
        <v>45166</v>
      </c>
      <c r="E1008" s="29">
        <v>11788.2</v>
      </c>
      <c r="F1008" s="18" t="s">
        <v>14</v>
      </c>
      <c r="G1008" s="34"/>
      <c r="H1008" s="58">
        <f>E1008-G1008</f>
        <v>11788.2</v>
      </c>
      <c r="I1008" s="29" t="s">
        <v>15</v>
      </c>
    </row>
    <row r="1009" spans="1:11" s="37" customFormat="1" ht="45" x14ac:dyDescent="0.25">
      <c r="A1009" s="15" t="s">
        <v>283</v>
      </c>
      <c r="B1009" s="16" t="s">
        <v>1746</v>
      </c>
      <c r="C1009" s="15" t="s">
        <v>1749</v>
      </c>
      <c r="D1009" s="28">
        <v>45166</v>
      </c>
      <c r="E1009" s="29">
        <v>61800.160000000003</v>
      </c>
      <c r="F1009" s="18" t="s">
        <v>14</v>
      </c>
      <c r="G1009" s="18"/>
      <c r="H1009" s="18">
        <f>+E1009-G1009</f>
        <v>61800.160000000003</v>
      </c>
      <c r="I1009" s="18" t="s">
        <v>15</v>
      </c>
    </row>
    <row r="1010" spans="1:11" s="37" customFormat="1" ht="45" x14ac:dyDescent="0.25">
      <c r="A1010" s="15" t="s">
        <v>283</v>
      </c>
      <c r="B1010" s="16" t="s">
        <v>1746</v>
      </c>
      <c r="C1010" s="15" t="s">
        <v>1750</v>
      </c>
      <c r="D1010" s="28">
        <v>45166</v>
      </c>
      <c r="E1010" s="29">
        <v>1814.8</v>
      </c>
      <c r="F1010" s="18" t="s">
        <v>14</v>
      </c>
      <c r="G1010" s="18"/>
      <c r="H1010" s="18">
        <f>+E1010-G1010</f>
        <v>1814.8</v>
      </c>
      <c r="I1010" s="18" t="s">
        <v>15</v>
      </c>
    </row>
    <row r="1011" spans="1:11" s="37" customFormat="1" ht="60" x14ac:dyDescent="0.25">
      <c r="A1011" s="15" t="s">
        <v>283</v>
      </c>
      <c r="B1011" s="16" t="s">
        <v>1748</v>
      </c>
      <c r="C1011" s="15" t="s">
        <v>1747</v>
      </c>
      <c r="D1011" s="28">
        <v>45166</v>
      </c>
      <c r="E1011" s="29">
        <v>50743.9</v>
      </c>
      <c r="F1011" s="18" t="s">
        <v>14</v>
      </c>
      <c r="G1011" s="18"/>
      <c r="H1011" s="18">
        <f>+E1011-G1011</f>
        <v>50743.9</v>
      </c>
      <c r="I1011" s="18" t="s">
        <v>15</v>
      </c>
    </row>
    <row r="1012" spans="1:11" s="37" customFormat="1" ht="60" x14ac:dyDescent="0.25">
      <c r="A1012" s="15" t="s">
        <v>283</v>
      </c>
      <c r="B1012" s="16" t="s">
        <v>1751</v>
      </c>
      <c r="C1012" s="43" t="s">
        <v>1752</v>
      </c>
      <c r="D1012" s="102">
        <v>45166</v>
      </c>
      <c r="E1012" s="99">
        <v>11563.47</v>
      </c>
      <c r="F1012" s="58" t="s">
        <v>14</v>
      </c>
      <c r="G1012" s="99"/>
      <c r="H1012" s="58">
        <f>+E1012-G1012</f>
        <v>11563.47</v>
      </c>
      <c r="I1012" s="43" t="s">
        <v>15</v>
      </c>
    </row>
    <row r="1013" spans="1:11" s="37" customFormat="1" ht="60" x14ac:dyDescent="0.25">
      <c r="A1013" s="15" t="s">
        <v>1731</v>
      </c>
      <c r="B1013" s="16" t="s">
        <v>1732</v>
      </c>
      <c r="C1013" s="15" t="s">
        <v>1733</v>
      </c>
      <c r="D1013" s="28">
        <v>45167</v>
      </c>
      <c r="E1013" s="29">
        <v>272746</v>
      </c>
      <c r="F1013" s="18" t="s">
        <v>14</v>
      </c>
      <c r="G1013" s="34"/>
      <c r="H1013" s="58">
        <f>E1013-G1013</f>
        <v>272746</v>
      </c>
      <c r="I1013" s="29" t="s">
        <v>15</v>
      </c>
    </row>
    <row r="1014" spans="1:11" s="37" customFormat="1" ht="60" x14ac:dyDescent="0.25">
      <c r="A1014" s="15" t="s">
        <v>147</v>
      </c>
      <c r="B1014" s="38" t="s">
        <v>1734</v>
      </c>
      <c r="C1014" s="15" t="s">
        <v>1735</v>
      </c>
      <c r="D1014" s="28">
        <v>45167</v>
      </c>
      <c r="E1014" s="29">
        <v>24916.799999999999</v>
      </c>
      <c r="F1014" s="18" t="s">
        <v>14</v>
      </c>
      <c r="G1014" s="34"/>
      <c r="H1014" s="58">
        <f>E1014-G1014</f>
        <v>24916.799999999999</v>
      </c>
      <c r="I1014" s="29" t="s">
        <v>15</v>
      </c>
    </row>
    <row r="1015" spans="1:11" s="37" customFormat="1" ht="60" x14ac:dyDescent="0.25">
      <c r="A1015" s="15" t="s">
        <v>147</v>
      </c>
      <c r="B1015" s="38" t="s">
        <v>1737</v>
      </c>
      <c r="C1015" s="15" t="s">
        <v>1736</v>
      </c>
      <c r="D1015" s="28">
        <v>45167</v>
      </c>
      <c r="E1015" s="29">
        <v>24916.799999999999</v>
      </c>
      <c r="F1015" s="18" t="s">
        <v>14</v>
      </c>
      <c r="G1015" s="34"/>
      <c r="H1015" s="58">
        <f>E1015-G1015</f>
        <v>24916.799999999999</v>
      </c>
      <c r="I1015" s="29" t="s">
        <v>15</v>
      </c>
    </row>
    <row r="1016" spans="1:11" s="37" customFormat="1" ht="45" x14ac:dyDescent="0.25">
      <c r="A1016" s="15" t="s">
        <v>67</v>
      </c>
      <c r="B1016" s="16" t="s">
        <v>1753</v>
      </c>
      <c r="C1016" s="15"/>
      <c r="D1016" s="28">
        <v>45168</v>
      </c>
      <c r="E1016" s="29">
        <v>21362.25</v>
      </c>
      <c r="F1016" s="18" t="s">
        <v>14</v>
      </c>
      <c r="G1016" s="34"/>
      <c r="H1016" s="58">
        <f>E1016-G1016</f>
        <v>21362.25</v>
      </c>
      <c r="I1016" s="29" t="s">
        <v>15</v>
      </c>
    </row>
    <row r="1017" spans="1:11" s="37" customFormat="1" ht="45" x14ac:dyDescent="0.25">
      <c r="A1017" s="15" t="s">
        <v>1738</v>
      </c>
      <c r="B1017" s="38" t="s">
        <v>1740</v>
      </c>
      <c r="C1017" s="15" t="s">
        <v>1739</v>
      </c>
      <c r="D1017" s="28">
        <v>45168</v>
      </c>
      <c r="E1017" s="29">
        <v>25000</v>
      </c>
      <c r="F1017" s="18" t="s">
        <v>14</v>
      </c>
      <c r="G1017" s="34"/>
      <c r="H1017" s="58">
        <f>E1017-G1017</f>
        <v>25000</v>
      </c>
      <c r="I1017" s="29" t="s">
        <v>15</v>
      </c>
      <c r="J1017" s="108"/>
    </row>
    <row r="1018" spans="1:11" s="37" customFormat="1" ht="45" x14ac:dyDescent="0.25">
      <c r="A1018" s="43" t="s">
        <v>1788</v>
      </c>
      <c r="B1018" s="38" t="s">
        <v>1789</v>
      </c>
      <c r="C1018" s="43">
        <v>11774</v>
      </c>
      <c r="D1018" s="17">
        <v>45168</v>
      </c>
      <c r="E1018" s="29">
        <v>4800</v>
      </c>
      <c r="F1018" s="18" t="s">
        <v>14</v>
      </c>
      <c r="G1018" s="91"/>
      <c r="H1018" s="99">
        <f>+E1018-G1018</f>
        <v>4800</v>
      </c>
      <c r="I1018" s="29" t="s">
        <v>15</v>
      </c>
    </row>
    <row r="1019" spans="1:11" s="37" customFormat="1" ht="45" x14ac:dyDescent="0.25">
      <c r="A1019" s="15" t="s">
        <v>16</v>
      </c>
      <c r="B1019" s="16" t="s">
        <v>1743</v>
      </c>
      <c r="C1019" s="15" t="s">
        <v>1744</v>
      </c>
      <c r="D1019" s="102">
        <v>45169</v>
      </c>
      <c r="E1019" s="29">
        <v>705751.64</v>
      </c>
      <c r="F1019" s="18" t="s">
        <v>14</v>
      </c>
      <c r="G1019" s="29"/>
      <c r="H1019" s="58">
        <f>+E1019-G1019</f>
        <v>705751.64</v>
      </c>
      <c r="I1019" s="18" t="s">
        <v>15</v>
      </c>
    </row>
    <row r="1020" spans="1:11" s="37" customFormat="1" ht="45" x14ac:dyDescent="0.25">
      <c r="A1020" s="15" t="s">
        <v>16</v>
      </c>
      <c r="B1020" s="16" t="s">
        <v>1743</v>
      </c>
      <c r="C1020" s="15" t="s">
        <v>1745</v>
      </c>
      <c r="D1020" s="17">
        <v>45169</v>
      </c>
      <c r="E1020" s="29">
        <v>13583.56</v>
      </c>
      <c r="F1020" s="18" t="s">
        <v>14</v>
      </c>
      <c r="G1020" s="29"/>
      <c r="H1020" s="58">
        <f>+E1020-G1020</f>
        <v>13583.56</v>
      </c>
      <c r="I1020" s="18" t="s">
        <v>15</v>
      </c>
    </row>
    <row r="1021" spans="1:11" s="37" customFormat="1" ht="15" customHeight="1" x14ac:dyDescent="0.25">
      <c r="A1021" s="27" t="s">
        <v>1562</v>
      </c>
      <c r="B1021" s="16"/>
      <c r="C1021" s="15"/>
      <c r="D1021" s="39"/>
      <c r="E1021" s="34">
        <f>SUM(E899:E1020)</f>
        <v>5783799.3399999989</v>
      </c>
      <c r="F1021" s="34">
        <f>SUM(F899:F1020)</f>
        <v>0</v>
      </c>
      <c r="G1021" s="34">
        <f>SUM(G899:G1020)</f>
        <v>1144664.7099999997</v>
      </c>
      <c r="H1021" s="34">
        <f>SUM(H899:H1020)</f>
        <v>4639134.629999999</v>
      </c>
      <c r="I1021" s="26"/>
    </row>
    <row r="1022" spans="1:11" ht="15" customHeight="1" x14ac:dyDescent="0.25">
      <c r="A1022" s="27" t="s">
        <v>1563</v>
      </c>
      <c r="B1022" s="44"/>
      <c r="C1022" s="23"/>
      <c r="D1022" s="17"/>
      <c r="E1022" s="26">
        <f>+E40+E44+E46+E51+E53+E55+E57+E59+E62+E75+E98+E178+E331+E376+E433+E519+E623+E711+E820+E898+E1021</f>
        <v>62590447.970000014</v>
      </c>
      <c r="F1022" s="26">
        <f>+F40+F44+F46+F51+F53+F55+F57+F59+F62+F75+F98+F178+F331+F376+F433+F519+F623+F711+F820+F898</f>
        <v>0</v>
      </c>
      <c r="G1022" s="26">
        <f>+G40+G44+G46+G51+G53+G55+G57+G59+G62+G75+G98+G178+G331+G376+G433+G519+G623+G711+G820+G898</f>
        <v>54398991.590000018</v>
      </c>
      <c r="H1022" s="26">
        <f>+H40+H44+H46+H51+H53+H55+H57+H59+H62+H75+H98+H178+H331+H376+H433+H519+H623+H711+H820+H898+H1021</f>
        <v>7046791.6699999999</v>
      </c>
      <c r="I1022" s="26"/>
    </row>
    <row r="1023" spans="1:11" x14ac:dyDescent="0.25">
      <c r="A1023" s="3"/>
      <c r="B1023" s="3"/>
      <c r="C1023" s="59"/>
      <c r="D1023" s="60"/>
      <c r="E1023" s="61"/>
      <c r="F1023" s="62"/>
      <c r="G1023" s="61"/>
      <c r="H1023" s="61"/>
      <c r="I1023" s="61"/>
    </row>
    <row r="1024" spans="1:11" x14ac:dyDescent="0.25">
      <c r="A1024" s="3"/>
      <c r="B1024" s="3"/>
      <c r="C1024" s="59"/>
      <c r="D1024" s="60"/>
      <c r="E1024" s="61"/>
      <c r="F1024" s="61"/>
      <c r="G1024" s="61"/>
      <c r="H1024" s="61"/>
      <c r="I1024" s="61"/>
      <c r="J1024" s="63"/>
      <c r="K1024" s="64"/>
    </row>
    <row r="1025" spans="1:11" x14ac:dyDescent="0.25">
      <c r="A1025" s="3"/>
      <c r="B1025" s="3"/>
      <c r="C1025" s="59"/>
      <c r="D1025" s="60"/>
      <c r="E1025" s="61"/>
      <c r="F1025" s="61"/>
      <c r="G1025" s="61"/>
      <c r="H1025" s="65"/>
      <c r="I1025" s="61"/>
      <c r="K1025" s="64"/>
    </row>
    <row r="1026" spans="1:11" x14ac:dyDescent="0.25">
      <c r="A1026" s="3"/>
      <c r="B1026" s="3"/>
      <c r="C1026" s="59"/>
      <c r="D1026" s="60"/>
      <c r="E1026" s="61"/>
      <c r="F1026" s="61"/>
      <c r="G1026" s="61"/>
      <c r="H1026" s="65"/>
      <c r="I1026" s="61"/>
      <c r="K1026" s="64"/>
    </row>
    <row r="1027" spans="1:11" x14ac:dyDescent="0.25">
      <c r="A1027" s="3"/>
      <c r="B1027" s="3"/>
      <c r="C1027" s="59"/>
      <c r="D1027" s="60"/>
      <c r="E1027" s="61"/>
      <c r="F1027" s="61"/>
      <c r="G1027" s="61"/>
      <c r="H1027" s="65"/>
      <c r="I1027" s="61"/>
      <c r="K1027" s="64"/>
    </row>
    <row r="1028" spans="1:11" x14ac:dyDescent="0.25">
      <c r="A1028" s="3"/>
      <c r="B1028" s="3"/>
      <c r="C1028" s="59"/>
      <c r="D1028" s="60"/>
      <c r="E1028" s="61"/>
      <c r="F1028" s="61"/>
      <c r="G1028" s="61"/>
      <c r="H1028" s="61"/>
      <c r="I1028" s="61"/>
    </row>
    <row r="1029" spans="1:11" ht="14.45" customHeight="1" x14ac:dyDescent="0.25">
      <c r="A1029" s="67"/>
      <c r="B1029" s="109"/>
      <c r="C1029" s="109"/>
      <c r="D1029" s="68"/>
      <c r="E1029" s="66"/>
      <c r="F1029" s="66"/>
      <c r="G1029" s="3"/>
      <c r="H1029" s="63"/>
      <c r="I1029" s="69"/>
    </row>
    <row r="1030" spans="1:11" ht="14.45" customHeight="1" x14ac:dyDescent="0.25">
      <c r="A1030" s="70"/>
      <c r="B1030" s="70"/>
      <c r="C1030" s="71"/>
      <c r="D1030" s="72"/>
      <c r="E1030" s="73"/>
      <c r="F1030" s="74"/>
      <c r="G1030" s="72"/>
      <c r="H1030" s="75"/>
      <c r="I1030" s="76"/>
    </row>
    <row r="1031" spans="1:11" ht="14.45" customHeight="1" x14ac:dyDescent="0.25">
      <c r="A1031" s="110" t="s">
        <v>1552</v>
      </c>
      <c r="B1031" s="110"/>
      <c r="C1031" s="68"/>
      <c r="D1031" s="110" t="s">
        <v>1553</v>
      </c>
      <c r="E1031" s="110"/>
      <c r="F1031" s="66"/>
      <c r="G1031" s="110" t="s">
        <v>1554</v>
      </c>
      <c r="H1031" s="110"/>
      <c r="I1031" s="110"/>
    </row>
    <row r="1032" spans="1:11" ht="14.45" customHeight="1" x14ac:dyDescent="0.25">
      <c r="A1032" s="110" t="s">
        <v>1555</v>
      </c>
      <c r="B1032" s="110"/>
      <c r="C1032" s="68"/>
      <c r="D1032" s="110" t="s">
        <v>1556</v>
      </c>
      <c r="E1032" s="110"/>
      <c r="F1032" s="66" t="s">
        <v>1</v>
      </c>
      <c r="G1032" s="110" t="s">
        <v>1557</v>
      </c>
      <c r="H1032" s="110"/>
      <c r="I1032" s="110"/>
    </row>
    <row r="1033" spans="1:11" ht="15" customHeight="1" x14ac:dyDescent="0.25">
      <c r="A1033" s="110" t="s">
        <v>1558</v>
      </c>
      <c r="B1033" s="110"/>
      <c r="C1033" s="68"/>
      <c r="D1033" s="110" t="s">
        <v>1559</v>
      </c>
      <c r="E1033" s="110"/>
      <c r="F1033" s="66"/>
      <c r="G1033" s="110" t="s">
        <v>1560</v>
      </c>
      <c r="H1033" s="110"/>
      <c r="I1033" s="110"/>
    </row>
    <row r="1034" spans="1:11" x14ac:dyDescent="0.25">
      <c r="A1034" s="110"/>
      <c r="B1034" s="110"/>
      <c r="C1034" s="68"/>
      <c r="D1034" s="77"/>
      <c r="E1034" s="78"/>
      <c r="F1034" s="79"/>
      <c r="G1034" s="79"/>
      <c r="I1034" s="109" t="s">
        <v>1561</v>
      </c>
    </row>
    <row r="1035" spans="1:11" x14ac:dyDescent="0.25">
      <c r="B1035" s="79"/>
      <c r="C1035" s="77"/>
      <c r="D1035" s="68"/>
    </row>
    <row r="1036" spans="1:11" x14ac:dyDescent="0.25">
      <c r="B1036" s="81"/>
      <c r="C1036" s="77"/>
      <c r="D1036" s="68"/>
    </row>
    <row r="1037" spans="1:11" ht="18.75" x14ac:dyDescent="0.3">
      <c r="C1037" s="77"/>
      <c r="D1037" s="68"/>
      <c r="E1037" s="79"/>
      <c r="H1037" s="82"/>
    </row>
    <row r="1038" spans="1:11" ht="18.75" x14ac:dyDescent="0.3">
      <c r="B1038" s="83"/>
      <c r="C1038" s="77"/>
      <c r="D1038" s="68"/>
      <c r="H1038" s="82"/>
    </row>
    <row r="1039" spans="1:11" x14ac:dyDescent="0.25">
      <c r="C1039" s="77"/>
      <c r="D1039" s="68"/>
      <c r="E1039" s="84"/>
    </row>
    <row r="1040" spans="1:11" x14ac:dyDescent="0.25">
      <c r="C1040" s="77"/>
      <c r="D1040" s="68"/>
      <c r="E1040" s="84"/>
    </row>
    <row r="1041" spans="1:9" x14ac:dyDescent="0.25">
      <c r="C1041" s="77"/>
      <c r="D1041" s="68"/>
      <c r="E1041" s="84"/>
    </row>
    <row r="1042" spans="1:9" x14ac:dyDescent="0.25">
      <c r="C1042" s="77"/>
      <c r="D1042" s="68"/>
      <c r="E1042" s="84"/>
      <c r="F1042" s="81"/>
    </row>
    <row r="1043" spans="1:9" x14ac:dyDescent="0.25">
      <c r="C1043" s="77"/>
      <c r="D1043" s="68"/>
      <c r="E1043" s="84"/>
    </row>
    <row r="1044" spans="1:9" x14ac:dyDescent="0.25">
      <c r="C1044" s="77"/>
      <c r="D1044" s="68"/>
      <c r="E1044" s="84"/>
    </row>
    <row r="1045" spans="1:9" x14ac:dyDescent="0.25">
      <c r="C1045" s="77"/>
      <c r="D1045" s="68"/>
      <c r="E1045" s="84"/>
    </row>
    <row r="1046" spans="1:9" x14ac:dyDescent="0.25">
      <c r="C1046" s="77"/>
      <c r="D1046" s="68"/>
      <c r="E1046" s="84"/>
    </row>
    <row r="1047" spans="1:9" x14ac:dyDescent="0.25">
      <c r="C1047" s="77"/>
      <c r="D1047" s="68"/>
      <c r="E1047" s="84"/>
    </row>
    <row r="1048" spans="1:9" x14ac:dyDescent="0.25">
      <c r="C1048" s="77"/>
      <c r="D1048" s="68"/>
    </row>
    <row r="1049" spans="1:9" x14ac:dyDescent="0.25">
      <c r="A1049" s="3"/>
      <c r="B1049" s="3"/>
      <c r="C1049" s="3"/>
      <c r="D1049" s="3"/>
      <c r="E1049" s="3"/>
      <c r="F1049" s="3"/>
      <c r="G1049" s="3"/>
      <c r="H1049" s="3"/>
      <c r="I1049" s="3"/>
    </row>
    <row r="1050" spans="1:9" x14ac:dyDescent="0.25">
      <c r="A1050" s="3"/>
      <c r="B1050" s="3"/>
      <c r="C1050" s="3"/>
      <c r="D1050" s="3"/>
      <c r="E1050" s="3"/>
      <c r="F1050" s="3"/>
      <c r="G1050" s="3"/>
      <c r="H1050" s="3"/>
      <c r="I1050" s="3"/>
    </row>
    <row r="1051" spans="1:9" x14ac:dyDescent="0.25">
      <c r="A1051" s="3"/>
      <c r="B1051" s="3"/>
      <c r="C1051" s="3"/>
      <c r="D1051" s="3"/>
      <c r="E1051" s="3"/>
      <c r="F1051" s="3"/>
      <c r="G1051" s="3"/>
      <c r="H1051" s="3"/>
      <c r="I1051" s="3"/>
    </row>
    <row r="1052" spans="1:9" x14ac:dyDescent="0.25">
      <c r="A1052" s="3"/>
      <c r="B1052" s="3"/>
      <c r="C1052" s="3"/>
      <c r="D1052" s="3"/>
      <c r="E1052" s="3"/>
      <c r="F1052" s="3"/>
      <c r="G1052" s="3"/>
      <c r="H1052" s="3"/>
      <c r="I1052" s="3"/>
    </row>
    <row r="1053" spans="1:9" x14ac:dyDescent="0.25">
      <c r="A1053" s="3"/>
      <c r="B1053" s="3"/>
      <c r="C1053" s="3"/>
      <c r="D1053" s="3"/>
      <c r="E1053" s="3"/>
      <c r="F1053" s="3"/>
      <c r="G1053" s="3"/>
      <c r="H1053" s="3"/>
      <c r="I1053" s="3"/>
    </row>
    <row r="1054" spans="1:9" x14ac:dyDescent="0.25">
      <c r="A1054" s="3"/>
      <c r="B1054" s="3"/>
      <c r="C1054" s="3"/>
      <c r="D1054" s="3"/>
      <c r="E1054" s="3"/>
      <c r="F1054" s="3"/>
      <c r="G1054" s="3"/>
      <c r="H1054" s="3"/>
      <c r="I1054" s="3"/>
    </row>
    <row r="1055" spans="1:9" x14ac:dyDescent="0.25">
      <c r="A1055" s="3"/>
      <c r="B1055" s="3"/>
      <c r="C1055" s="3"/>
      <c r="D1055" s="3"/>
      <c r="E1055" s="3"/>
      <c r="F1055" s="3"/>
      <c r="G1055" s="3"/>
      <c r="H1055" s="3"/>
      <c r="I1055" s="3"/>
    </row>
  </sheetData>
  <autoFilter ref="A10:I1022"/>
  <mergeCells count="12">
    <mergeCell ref="A1033:B1033"/>
    <mergeCell ref="D1033:E1033"/>
    <mergeCell ref="G1033:I1033"/>
    <mergeCell ref="A1034:B1034"/>
    <mergeCell ref="A6:I6"/>
    <mergeCell ref="A7:I7"/>
    <mergeCell ref="A1031:B1031"/>
    <mergeCell ref="D1031:E1031"/>
    <mergeCell ref="G1031:I1031"/>
    <mergeCell ref="A1032:B1032"/>
    <mergeCell ref="D1032:E1032"/>
    <mergeCell ref="G1032:I1032"/>
  </mergeCells>
  <printOptions horizontalCentered="1"/>
  <pageMargins left="0.23622047244094491" right="0.18" top="0.61" bottom="0.28000000000000003" header="0.31496062992125984" footer="0.31496062992125984"/>
  <pageSetup paperSize="5" scale="73" fitToHeight="0" orientation="landscape" r:id="rId1"/>
  <rowBreaks count="19" manualBreakCount="19">
    <brk id="22" max="8" man="1"/>
    <brk id="66" max="8" man="1"/>
    <brk id="450" max="8" man="1"/>
    <brk id="597" max="8" man="1"/>
    <brk id="621" max="8" man="1"/>
    <brk id="643" max="8" man="1"/>
    <brk id="653" max="8" man="1"/>
    <brk id="664" max="8" man="1"/>
    <brk id="671" max="8" man="1"/>
    <brk id="693" max="8" man="1"/>
    <brk id="716" max="8" man="1"/>
    <brk id="738" max="8" man="1"/>
    <brk id="751" max="8" man="1"/>
    <brk id="759" max="8" man="1"/>
    <brk id="768" max="8" man="1"/>
    <brk id="776" max="8" man="1"/>
    <brk id="867" max="8" man="1"/>
    <brk id="885" max="8" man="1"/>
    <brk id="103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RAI</cp:lastModifiedBy>
  <cp:lastPrinted>2023-09-07T10:49:17Z</cp:lastPrinted>
  <dcterms:created xsi:type="dcterms:W3CDTF">2023-08-08T09:42:10Z</dcterms:created>
  <dcterms:modified xsi:type="dcterms:W3CDTF">2023-09-08T13:10:26Z</dcterms:modified>
</cp:coreProperties>
</file>