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mmanuel Peña\Desktop\"/>
    </mc:Choice>
  </mc:AlternateContent>
  <bookViews>
    <workbookView xWindow="0" yWindow="0" windowWidth="20490" windowHeight="8940"/>
  </bookViews>
  <sheets>
    <sheet name="NOVIEMBRE 2023" sheetId="1" r:id="rId1"/>
  </sheets>
  <definedNames>
    <definedName name="_xlnm._FilterDatabase" localSheetId="0" hidden="1">'NOVIEMBRE 2023'!$A$10:$I$1375</definedName>
    <definedName name="_xlnm.Print_Area" localSheetId="0">'NOVIEMBRE 2023'!$A$1:$I$1379</definedName>
    <definedName name="_xlnm.Print_Titles" localSheetId="0">'NOVIEMBRE 2023'!$6:$10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70" i="1" l="1"/>
  <c r="G1370" i="1" l="1"/>
  <c r="H1352" i="1"/>
  <c r="H1350" i="1"/>
  <c r="H1348" i="1" l="1"/>
  <c r="H1351" i="1"/>
  <c r="H1353" i="1"/>
  <c r="H1355" i="1"/>
  <c r="H1369" i="1"/>
  <c r="H1354" i="1" l="1"/>
  <c r="E40" i="1" l="1"/>
  <c r="F1229" i="1" l="1"/>
  <c r="F1113" i="1"/>
  <c r="G1113" i="1"/>
  <c r="F1019" i="1"/>
  <c r="G1019" i="1"/>
  <c r="E1019" i="1"/>
  <c r="F896" i="1" l="1"/>
  <c r="G896" i="1"/>
  <c r="G818" i="1"/>
  <c r="F818" i="1"/>
  <c r="G710" i="1"/>
  <c r="F710" i="1"/>
  <c r="F623" i="1"/>
  <c r="G623" i="1"/>
  <c r="F519" i="1"/>
  <c r="G519" i="1"/>
  <c r="F433" i="1"/>
  <c r="F376" i="1"/>
  <c r="G376" i="1"/>
  <c r="F331" i="1"/>
  <c r="F178" i="1"/>
  <c r="G178" i="1"/>
  <c r="F98" i="1"/>
  <c r="G98" i="1"/>
  <c r="F75" i="1"/>
  <c r="G75" i="1"/>
  <c r="F62" i="1"/>
  <c r="G62" i="1"/>
  <c r="F57" i="1"/>
  <c r="G57" i="1"/>
  <c r="F55" i="1"/>
  <c r="G55" i="1"/>
  <c r="F53" i="1"/>
  <c r="G53" i="1"/>
  <c r="F51" i="1"/>
  <c r="G51" i="1"/>
  <c r="F46" i="1"/>
  <c r="G46" i="1"/>
  <c r="F44" i="1"/>
  <c r="G44" i="1"/>
  <c r="F40" i="1"/>
  <c r="G40" i="1"/>
  <c r="E710" i="1"/>
  <c r="E433" i="1"/>
  <c r="E99" i="1"/>
  <c r="E178" i="1" s="1"/>
  <c r="E75" i="1"/>
  <c r="E62" i="1"/>
  <c r="E51" i="1"/>
  <c r="E44" i="1"/>
  <c r="H1341" i="1" l="1"/>
  <c r="H1340" i="1"/>
  <c r="H1338" i="1"/>
  <c r="H1300" i="1"/>
  <c r="H1288" i="1"/>
  <c r="H1287" i="1"/>
  <c r="H1237" i="1"/>
  <c r="H1279" i="1"/>
  <c r="H1261" i="1" l="1"/>
  <c r="H1260" i="1"/>
  <c r="H1259" i="1"/>
  <c r="H1337" i="1" l="1"/>
  <c r="H1342" i="1"/>
  <c r="H1335" i="1"/>
  <c r="H1291" i="1"/>
  <c r="H1289" i="1"/>
  <c r="H1238" i="1"/>
  <c r="H1339" i="1" l="1"/>
  <c r="H1336" i="1"/>
  <c r="H1328" i="1"/>
  <c r="H1327" i="1"/>
  <c r="H1321" i="1"/>
  <c r="H1320" i="1"/>
  <c r="H1182" i="1"/>
  <c r="G1215" i="1" l="1"/>
  <c r="E1349" i="1" l="1"/>
  <c r="H1349" i="1" s="1"/>
  <c r="H1313" i="1" l="1"/>
  <c r="H1239" i="1"/>
  <c r="H1236" i="1" l="1"/>
  <c r="H1301" i="1" l="1"/>
  <c r="H1297" i="1"/>
  <c r="H1345" i="1" l="1"/>
  <c r="H1346" i="1"/>
  <c r="H1347" i="1"/>
  <c r="H1344" i="1" l="1"/>
  <c r="H1296" i="1"/>
  <c r="H1295" i="1"/>
  <c r="H1281" i="1"/>
  <c r="H1280" i="1"/>
  <c r="H1343" i="1" l="1"/>
  <c r="H1315" i="1"/>
  <c r="H1294" i="1"/>
  <c r="H1240" i="1"/>
  <c r="H1235" i="1"/>
  <c r="H1231" i="1"/>
  <c r="E1326" i="1" l="1"/>
  <c r="H1326" i="1" s="1"/>
  <c r="H1325" i="1"/>
  <c r="E1324" i="1"/>
  <c r="E1370" i="1" s="1"/>
  <c r="H1323" i="1"/>
  <c r="H1329" i="1"/>
  <c r="H1334" i="1"/>
  <c r="H1324" i="1" l="1"/>
  <c r="H1330" i="1"/>
  <c r="H1331" i="1"/>
  <c r="H1332" i="1"/>
  <c r="H1333" i="1"/>
  <c r="H1302" i="1" l="1"/>
  <c r="E1169" i="1" l="1"/>
  <c r="H1299" i="1" l="1"/>
  <c r="H1298" i="1"/>
  <c r="H1290" i="1"/>
  <c r="H1286" i="1"/>
  <c r="H1285" i="1"/>
  <c r="H1264" i="1"/>
  <c r="H1263" i="1"/>
  <c r="H1319" i="1"/>
  <c r="H1250" i="1" l="1"/>
  <c r="H1251" i="1" l="1"/>
  <c r="H1249" i="1"/>
  <c r="H1318" i="1"/>
  <c r="H1317" i="1"/>
  <c r="H1316" i="1"/>
  <c r="H1314" i="1" l="1"/>
  <c r="H1312" i="1"/>
  <c r="G1152" i="1"/>
  <c r="G1151" i="1"/>
  <c r="G1150" i="1"/>
  <c r="G1149" i="1"/>
  <c r="G1148" i="1"/>
  <c r="G1229" i="1" s="1"/>
  <c r="H1306" i="1" l="1"/>
  <c r="H1307" i="1"/>
  <c r="H1308" i="1"/>
  <c r="H1309" i="1"/>
  <c r="H1310" i="1"/>
  <c r="H1311" i="1"/>
  <c r="H1242" i="1" l="1"/>
  <c r="H1293" i="1" l="1"/>
  <c r="H1292" i="1"/>
  <c r="H1278" i="1"/>
  <c r="H1284" i="1"/>
  <c r="H1283" i="1" l="1"/>
  <c r="H1305" i="1"/>
  <c r="H1304" i="1"/>
  <c r="H1303" i="1"/>
  <c r="H1282" i="1"/>
  <c r="H1271" i="1" l="1"/>
  <c r="H1272" i="1"/>
  <c r="H1273" i="1"/>
  <c r="H1274" i="1"/>
  <c r="H1253" i="1"/>
  <c r="H1245" i="1"/>
  <c r="H1244" i="1"/>
  <c r="H1243" i="1"/>
  <c r="H1234" i="1"/>
  <c r="H1233" i="1"/>
  <c r="H1232" i="1"/>
  <c r="H1230" i="1"/>
  <c r="H1322" i="1" l="1"/>
  <c r="H1262" i="1"/>
  <c r="H1265" i="1" l="1"/>
  <c r="H1276" i="1"/>
  <c r="H1266" i="1" l="1"/>
  <c r="H1267" i="1"/>
  <c r="H1268" i="1"/>
  <c r="H1269" i="1"/>
  <c r="H1270" i="1"/>
  <c r="H1275" i="1"/>
  <c r="H1277" i="1" l="1"/>
  <c r="H1252" i="1"/>
  <c r="H1248" i="1"/>
  <c r="H1247" i="1"/>
  <c r="H1246" i="1"/>
  <c r="H1241" i="1"/>
  <c r="H1220" i="1" l="1"/>
  <c r="H1219" i="1"/>
  <c r="H1201" i="1" l="1"/>
  <c r="H1200" i="1"/>
  <c r="H1198" i="1"/>
  <c r="H1225" i="1"/>
  <c r="H1258" i="1" l="1"/>
  <c r="H1257" i="1"/>
  <c r="H1221" i="1"/>
  <c r="H1217" i="1"/>
  <c r="H1205" i="1"/>
  <c r="H1203" i="1"/>
  <c r="H1202" i="1"/>
  <c r="H1212" i="1"/>
  <c r="H1226" i="1"/>
  <c r="H1224" i="1"/>
  <c r="H1199" i="1"/>
  <c r="H1211" i="1"/>
  <c r="E1215" i="1" l="1"/>
  <c r="H1215" i="1" s="1"/>
  <c r="H1216" i="1"/>
  <c r="H1214" i="1"/>
  <c r="H1118" i="1"/>
  <c r="H1204" i="1"/>
  <c r="H1213" i="1"/>
  <c r="E1218" i="1"/>
  <c r="H1218" i="1" s="1"/>
  <c r="H1141" i="1" l="1"/>
  <c r="H1130" i="1"/>
  <c r="E1150" i="1" l="1"/>
  <c r="E1149" i="1"/>
  <c r="E1151" i="1"/>
  <c r="E1152" i="1"/>
  <c r="E1148" i="1"/>
  <c r="H1228" i="1"/>
  <c r="H1227" i="1"/>
  <c r="H1223" i="1"/>
  <c r="H1222" i="1"/>
  <c r="H1187" i="1"/>
  <c r="H1126" i="1" l="1"/>
  <c r="E1190" i="1"/>
  <c r="H1210" i="1" l="1"/>
  <c r="H1209" i="1"/>
  <c r="H1208" i="1"/>
  <c r="H1207" i="1"/>
  <c r="H1206" i="1"/>
  <c r="H1196" i="1"/>
  <c r="H1195" i="1"/>
  <c r="H1193" i="1"/>
  <c r="H1194" i="1"/>
  <c r="H1190" i="1"/>
  <c r="H1189" i="1"/>
  <c r="H1186" i="1"/>
  <c r="H1181" i="1"/>
  <c r="H1180" i="1"/>
  <c r="H1179" i="1"/>
  <c r="H1178" i="1"/>
  <c r="H1177" i="1"/>
  <c r="H1176" i="1" l="1"/>
  <c r="H1197" i="1" l="1"/>
  <c r="H1188" i="1" l="1"/>
  <c r="H1192" i="1" l="1"/>
  <c r="H1191" i="1"/>
  <c r="H1185" i="1" l="1"/>
  <c r="H1168" i="1"/>
  <c r="H1160" i="1"/>
  <c r="H1175" i="1" l="1"/>
  <c r="H1146" i="1"/>
  <c r="H1129" i="1"/>
  <c r="H1123" i="1" l="1"/>
  <c r="H1183" i="1" l="1"/>
  <c r="H1173" i="1"/>
  <c r="H1172" i="1"/>
  <c r="H1171" i="1"/>
  <c r="H1166" i="1"/>
  <c r="H1131" i="1"/>
  <c r="H1174" i="1" l="1"/>
  <c r="H1184" i="1"/>
  <c r="H1119" i="1" l="1"/>
  <c r="H1121" i="1"/>
  <c r="H1120" i="1"/>
  <c r="H1117" i="1"/>
  <c r="H1116" i="1"/>
  <c r="H1115" i="1"/>
  <c r="H1114" i="1"/>
  <c r="H1122" i="1"/>
  <c r="H1133" i="1"/>
  <c r="H1142" i="1"/>
  <c r="H1139" i="1"/>
  <c r="H1140" i="1"/>
  <c r="E1170" i="1"/>
  <c r="E1229" i="1" s="1"/>
  <c r="H1167" i="1" l="1"/>
  <c r="H1144" i="1"/>
  <c r="H1159" i="1"/>
  <c r="H1158" i="1"/>
  <c r="H1147" i="1"/>
  <c r="H1145" i="1"/>
  <c r="H1143" i="1"/>
  <c r="H1170" i="1"/>
  <c r="H1165" i="1"/>
  <c r="H1169" i="1"/>
  <c r="H1132" i="1"/>
  <c r="H1164" i="1" l="1"/>
  <c r="H1163" i="1"/>
  <c r="H1162" i="1"/>
  <c r="H1161" i="1"/>
  <c r="H1157" i="1" l="1"/>
  <c r="H1156" i="1"/>
  <c r="H1155" i="1"/>
  <c r="H1154" i="1"/>
  <c r="H1153" i="1"/>
  <c r="H1152" i="1"/>
  <c r="H1151" i="1"/>
  <c r="H1150" i="1"/>
  <c r="H1149" i="1"/>
  <c r="H1148" i="1"/>
  <c r="H1076" i="1" l="1"/>
  <c r="H1138" i="1" l="1"/>
  <c r="H1137" i="1"/>
  <c r="H1136" i="1"/>
  <c r="H1135" i="1"/>
  <c r="H1134" i="1"/>
  <c r="H1128" i="1"/>
  <c r="H1127" i="1"/>
  <c r="H1125" i="1"/>
  <c r="H1124" i="1" l="1"/>
  <c r="H1229" i="1" s="1"/>
  <c r="H1055" i="1" l="1"/>
  <c r="H1109" i="1" l="1"/>
  <c r="H1070" i="1"/>
  <c r="H1103" i="1" l="1"/>
  <c r="H1091" i="1" l="1"/>
  <c r="H1071" i="1"/>
  <c r="H1108" i="1" l="1"/>
  <c r="E1088" i="1" l="1"/>
  <c r="E1113" i="1" s="1"/>
  <c r="H1107" i="1"/>
  <c r="H1106" i="1"/>
  <c r="H1105" i="1"/>
  <c r="H1088" i="1" l="1"/>
  <c r="H1112" i="1"/>
  <c r="H1111" i="1"/>
  <c r="H1104" i="1"/>
  <c r="H1110" i="1" l="1"/>
  <c r="H1102" i="1"/>
  <c r="H1100" i="1"/>
  <c r="H1093" i="1"/>
  <c r="H1092" i="1"/>
  <c r="E856" i="1" l="1"/>
  <c r="E896" i="1" s="1"/>
  <c r="H1060" i="1"/>
  <c r="H1099" i="1"/>
  <c r="H1096" i="1" l="1"/>
  <c r="H1097" i="1"/>
  <c r="H1090" i="1"/>
  <c r="H1094" i="1"/>
  <c r="H1095" i="1"/>
  <c r="H1098" i="1"/>
  <c r="H1101" i="1"/>
  <c r="H1087" i="1" l="1"/>
  <c r="H1025" i="1" l="1"/>
  <c r="H1030" i="1"/>
  <c r="H1079" i="1"/>
  <c r="H1086" i="1"/>
  <c r="H1089" i="1"/>
  <c r="H1073" i="1"/>
  <c r="H1082" i="1"/>
  <c r="H1081" i="1"/>
  <c r="H1080" i="1"/>
  <c r="H1085" i="1"/>
  <c r="H1084" i="1" l="1"/>
  <c r="H1024" i="1" l="1"/>
  <c r="H1072" i="1"/>
  <c r="H1038" i="1"/>
  <c r="H1054" i="1"/>
  <c r="H1069" i="1" l="1"/>
  <c r="H1068" i="1"/>
  <c r="H1067" i="1"/>
  <c r="H1056" i="1"/>
  <c r="H1083" i="1" l="1"/>
  <c r="H1057" i="1"/>
  <c r="H1028" i="1"/>
  <c r="H1066" i="1"/>
  <c r="H1027" i="1" l="1"/>
  <c r="H1078" i="1"/>
  <c r="H1059" i="1" l="1"/>
  <c r="H1058" i="1"/>
  <c r="H1053" i="1"/>
  <c r="H1029" i="1"/>
  <c r="H1041" i="1" l="1"/>
  <c r="H1026" i="1"/>
  <c r="H1256" i="1"/>
  <c r="H1021" i="1"/>
  <c r="H1022" i="1"/>
  <c r="H1020" i="1"/>
  <c r="H1077" i="1" l="1"/>
  <c r="H1075" i="1"/>
  <c r="H1074" i="1"/>
  <c r="H1065" i="1" l="1"/>
  <c r="H1064" i="1"/>
  <c r="H1063" i="1"/>
  <c r="H1062" i="1"/>
  <c r="H1061" i="1"/>
  <c r="H1052" i="1"/>
  <c r="H1051" i="1"/>
  <c r="H1050" i="1"/>
  <c r="H1049" i="1"/>
  <c r="H1048" i="1"/>
  <c r="H1047" i="1"/>
  <c r="H1046" i="1"/>
  <c r="H1045" i="1"/>
  <c r="H1044" i="1"/>
  <c r="H1043" i="1"/>
  <c r="H1042" i="1"/>
  <c r="H1040" i="1"/>
  <c r="H1039" i="1"/>
  <c r="H1037" i="1"/>
  <c r="H1036" i="1"/>
  <c r="H1035" i="1"/>
  <c r="H1034" i="1"/>
  <c r="H1033" i="1"/>
  <c r="H1032" i="1"/>
  <c r="H1031" i="1"/>
  <c r="H1023" i="1"/>
  <c r="H1113" i="1" l="1"/>
  <c r="H1013" i="1"/>
  <c r="H1016" i="1" l="1"/>
  <c r="H1005" i="1"/>
  <c r="H1004" i="1"/>
  <c r="H1003" i="1"/>
  <c r="H1002" i="1"/>
  <c r="H1001" i="1"/>
  <c r="H987" i="1"/>
  <c r="H986" i="1" l="1"/>
  <c r="H974" i="1"/>
  <c r="H973" i="1"/>
  <c r="H957" i="1"/>
  <c r="H956" i="1"/>
  <c r="H955" i="1"/>
  <c r="H950" i="1"/>
  <c r="H940" i="1"/>
  <c r="H939" i="1"/>
  <c r="H938" i="1"/>
  <c r="H937" i="1"/>
  <c r="H1014" i="1" l="1"/>
  <c r="H1010" i="1" l="1"/>
  <c r="H1008" i="1"/>
  <c r="H1009" i="1"/>
  <c r="H1007" i="1"/>
  <c r="H1018" i="1"/>
  <c r="H1017" i="1"/>
  <c r="H1012" i="1" l="1"/>
  <c r="H1011" i="1"/>
  <c r="H1000" i="1"/>
  <c r="H1006" i="1"/>
  <c r="H988" i="1"/>
  <c r="H979" i="1"/>
  <c r="H952" i="1"/>
  <c r="H927" i="1"/>
  <c r="H921" i="1"/>
  <c r="H944" i="1" l="1"/>
  <c r="H949" i="1"/>
  <c r="H976" i="1"/>
  <c r="H954" i="1"/>
  <c r="H985" i="1"/>
  <c r="H984" i="1"/>
  <c r="H983" i="1"/>
  <c r="H982" i="1"/>
  <c r="H981" i="1"/>
  <c r="H999" i="1"/>
  <c r="H998" i="1"/>
  <c r="H997" i="1"/>
  <c r="H996" i="1"/>
  <c r="H971" i="1"/>
  <c r="H936" i="1" l="1"/>
  <c r="H978" i="1" l="1"/>
  <c r="H898" i="1" l="1"/>
  <c r="H899" i="1"/>
  <c r="H900" i="1"/>
  <c r="H901" i="1"/>
  <c r="H902" i="1"/>
  <c r="H903" i="1"/>
  <c r="H904" i="1"/>
  <c r="H905" i="1"/>
  <c r="H906" i="1"/>
  <c r="H907" i="1"/>
  <c r="H908" i="1"/>
  <c r="H909" i="1"/>
  <c r="H910" i="1"/>
  <c r="H911" i="1"/>
  <c r="H912" i="1"/>
  <c r="H913" i="1"/>
  <c r="H914" i="1"/>
  <c r="H915" i="1"/>
  <c r="H916" i="1"/>
  <c r="H917" i="1"/>
  <c r="H918" i="1"/>
  <c r="H919" i="1"/>
  <c r="H920" i="1"/>
  <c r="H922" i="1"/>
  <c r="H923" i="1"/>
  <c r="H924" i="1"/>
  <c r="H925" i="1"/>
  <c r="H926" i="1"/>
  <c r="H928" i="1"/>
  <c r="H929" i="1"/>
  <c r="H930" i="1"/>
  <c r="H931" i="1"/>
  <c r="H932" i="1"/>
  <c r="H933" i="1"/>
  <c r="H934" i="1"/>
  <c r="H935" i="1"/>
  <c r="H941" i="1"/>
  <c r="H942" i="1"/>
  <c r="H943" i="1"/>
  <c r="H945" i="1"/>
  <c r="H946" i="1"/>
  <c r="H947" i="1"/>
  <c r="H948" i="1"/>
  <c r="H951" i="1"/>
  <c r="H953" i="1"/>
  <c r="H958" i="1"/>
  <c r="H959" i="1"/>
  <c r="H960" i="1"/>
  <c r="H961" i="1"/>
  <c r="H962" i="1"/>
  <c r="H963" i="1"/>
  <c r="H964" i="1"/>
  <c r="H965" i="1"/>
  <c r="H966" i="1"/>
  <c r="H967" i="1"/>
  <c r="H968" i="1"/>
  <c r="H969" i="1"/>
  <c r="H970" i="1"/>
  <c r="H972" i="1"/>
  <c r="H975" i="1"/>
  <c r="H977" i="1"/>
  <c r="H980" i="1"/>
  <c r="H989" i="1"/>
  <c r="H990" i="1"/>
  <c r="H991" i="1"/>
  <c r="H894" i="1"/>
  <c r="H819" i="1" l="1"/>
  <c r="H897" i="1" l="1"/>
  <c r="H992" i="1" l="1"/>
  <c r="H993" i="1"/>
  <c r="H994" i="1"/>
  <c r="H995" i="1"/>
  <c r="H1015" i="1"/>
  <c r="H889" i="1"/>
  <c r="H1019" i="1" l="1"/>
  <c r="H895" i="1"/>
  <c r="H893" i="1"/>
  <c r="H892" i="1"/>
  <c r="H891" i="1"/>
  <c r="H890" i="1"/>
  <c r="H888" i="1"/>
  <c r="H887" i="1"/>
  <c r="H886" i="1"/>
  <c r="H885" i="1"/>
  <c r="H884" i="1"/>
  <c r="H883" i="1"/>
  <c r="H882" i="1"/>
  <c r="H881" i="1"/>
  <c r="H880" i="1"/>
  <c r="H879" i="1"/>
  <c r="H878" i="1"/>
  <c r="H877" i="1"/>
  <c r="H876" i="1"/>
  <c r="H875" i="1"/>
  <c r="H874" i="1"/>
  <c r="H873" i="1"/>
  <c r="H872" i="1"/>
  <c r="H871" i="1"/>
  <c r="H870" i="1"/>
  <c r="H869" i="1"/>
  <c r="H868" i="1"/>
  <c r="H867" i="1"/>
  <c r="H866" i="1"/>
  <c r="H865" i="1"/>
  <c r="H864" i="1"/>
  <c r="H863" i="1"/>
  <c r="H862" i="1"/>
  <c r="H861" i="1"/>
  <c r="H860" i="1"/>
  <c r="H859" i="1"/>
  <c r="H858" i="1"/>
  <c r="H857" i="1"/>
  <c r="H856" i="1"/>
  <c r="H855" i="1"/>
  <c r="H854" i="1"/>
  <c r="H853" i="1"/>
  <c r="H852" i="1"/>
  <c r="H851" i="1"/>
  <c r="H850" i="1"/>
  <c r="H849" i="1"/>
  <c r="H848" i="1"/>
  <c r="H847" i="1"/>
  <c r="H846" i="1"/>
  <c r="H845" i="1"/>
  <c r="H844" i="1"/>
  <c r="H843" i="1"/>
  <c r="H842" i="1"/>
  <c r="H841" i="1"/>
  <c r="H840" i="1"/>
  <c r="H839" i="1"/>
  <c r="H838" i="1"/>
  <c r="H837" i="1"/>
  <c r="H836" i="1"/>
  <c r="H835" i="1"/>
  <c r="H834" i="1"/>
  <c r="H833" i="1"/>
  <c r="H832" i="1"/>
  <c r="H831" i="1"/>
  <c r="H830" i="1"/>
  <c r="H829" i="1"/>
  <c r="H828" i="1"/>
  <c r="H827" i="1"/>
  <c r="H826" i="1"/>
  <c r="H825" i="1"/>
  <c r="H824" i="1"/>
  <c r="H823" i="1"/>
  <c r="H822" i="1"/>
  <c r="H821" i="1"/>
  <c r="H820" i="1"/>
  <c r="H817" i="1"/>
  <c r="H816" i="1"/>
  <c r="H815" i="1"/>
  <c r="H814" i="1"/>
  <c r="H813" i="1"/>
  <c r="H812" i="1"/>
  <c r="H811" i="1"/>
  <c r="H810" i="1"/>
  <c r="H809" i="1"/>
  <c r="H808" i="1"/>
  <c r="H807" i="1"/>
  <c r="E806" i="1"/>
  <c r="E818" i="1" s="1"/>
  <c r="H805" i="1"/>
  <c r="H804" i="1"/>
  <c r="H803" i="1"/>
  <c r="H802" i="1"/>
  <c r="H801" i="1"/>
  <c r="H800" i="1"/>
  <c r="H799" i="1"/>
  <c r="H798" i="1"/>
  <c r="H797" i="1"/>
  <c r="H796" i="1"/>
  <c r="H795" i="1"/>
  <c r="H794" i="1"/>
  <c r="H793" i="1"/>
  <c r="H792" i="1"/>
  <c r="H791" i="1"/>
  <c r="H790" i="1"/>
  <c r="H789" i="1"/>
  <c r="H788" i="1"/>
  <c r="H787" i="1"/>
  <c r="H786" i="1"/>
  <c r="H785" i="1"/>
  <c r="H784" i="1"/>
  <c r="H783" i="1"/>
  <c r="H782" i="1"/>
  <c r="H781" i="1"/>
  <c r="H780" i="1"/>
  <c r="H779" i="1"/>
  <c r="H778" i="1"/>
  <c r="H777" i="1"/>
  <c r="H776" i="1"/>
  <c r="H775" i="1"/>
  <c r="H774" i="1"/>
  <c r="H773" i="1"/>
  <c r="H772" i="1"/>
  <c r="H771" i="1"/>
  <c r="H770" i="1"/>
  <c r="H769" i="1"/>
  <c r="H768" i="1"/>
  <c r="H767" i="1"/>
  <c r="H766" i="1"/>
  <c r="H765" i="1"/>
  <c r="H764" i="1"/>
  <c r="H763" i="1"/>
  <c r="H762" i="1"/>
  <c r="H761" i="1"/>
  <c r="H760" i="1"/>
  <c r="H759" i="1"/>
  <c r="H758" i="1"/>
  <c r="H757" i="1"/>
  <c r="H756" i="1"/>
  <c r="H755" i="1"/>
  <c r="H754" i="1"/>
  <c r="H753" i="1"/>
  <c r="H752" i="1"/>
  <c r="H751" i="1"/>
  <c r="H750" i="1"/>
  <c r="H749" i="1"/>
  <c r="H748" i="1"/>
  <c r="H747" i="1"/>
  <c r="H746" i="1"/>
  <c r="H745" i="1"/>
  <c r="H744" i="1"/>
  <c r="H743" i="1"/>
  <c r="H742" i="1"/>
  <c r="H741" i="1"/>
  <c r="H740" i="1"/>
  <c r="H739" i="1"/>
  <c r="H738" i="1"/>
  <c r="H737" i="1"/>
  <c r="H736" i="1"/>
  <c r="H735" i="1"/>
  <c r="H734" i="1"/>
  <c r="H733" i="1"/>
  <c r="H732" i="1"/>
  <c r="H731" i="1"/>
  <c r="H730" i="1"/>
  <c r="H729" i="1"/>
  <c r="H728" i="1"/>
  <c r="H727" i="1"/>
  <c r="H726" i="1"/>
  <c r="H725" i="1"/>
  <c r="H724" i="1"/>
  <c r="H723" i="1"/>
  <c r="H722" i="1"/>
  <c r="H721" i="1"/>
  <c r="H720" i="1"/>
  <c r="H719" i="1"/>
  <c r="H718" i="1"/>
  <c r="H717" i="1"/>
  <c r="H716" i="1"/>
  <c r="H715" i="1"/>
  <c r="H714" i="1"/>
  <c r="H1255" i="1"/>
  <c r="H713" i="1"/>
  <c r="H712" i="1"/>
  <c r="H711" i="1"/>
  <c r="H709" i="1"/>
  <c r="H708" i="1"/>
  <c r="H707" i="1"/>
  <c r="H706" i="1"/>
  <c r="H705" i="1"/>
  <c r="H704" i="1"/>
  <c r="H703" i="1"/>
  <c r="H702" i="1"/>
  <c r="H701" i="1"/>
  <c r="H700" i="1"/>
  <c r="H699" i="1"/>
  <c r="H698" i="1"/>
  <c r="H697" i="1"/>
  <c r="H696" i="1"/>
  <c r="H695" i="1"/>
  <c r="H694" i="1"/>
  <c r="H693" i="1"/>
  <c r="H692" i="1"/>
  <c r="H691" i="1"/>
  <c r="H690" i="1"/>
  <c r="H689" i="1"/>
  <c r="H688" i="1"/>
  <c r="H687" i="1"/>
  <c r="H686" i="1"/>
  <c r="H685" i="1"/>
  <c r="H684" i="1"/>
  <c r="H683" i="1"/>
  <c r="H682" i="1"/>
  <c r="H681" i="1"/>
  <c r="H680" i="1"/>
  <c r="H679" i="1"/>
  <c r="H678" i="1"/>
  <c r="H677" i="1"/>
  <c r="H676" i="1"/>
  <c r="H675" i="1"/>
  <c r="H674" i="1"/>
  <c r="H673" i="1"/>
  <c r="H672" i="1"/>
  <c r="H671" i="1"/>
  <c r="H1254" i="1"/>
  <c r="H670" i="1"/>
  <c r="H669" i="1"/>
  <c r="H668" i="1"/>
  <c r="H667" i="1"/>
  <c r="H666" i="1"/>
  <c r="H665" i="1"/>
  <c r="H664" i="1"/>
  <c r="H663" i="1"/>
  <c r="H662" i="1"/>
  <c r="H661" i="1"/>
  <c r="H660" i="1"/>
  <c r="H659" i="1"/>
  <c r="H658" i="1"/>
  <c r="H657" i="1"/>
  <c r="H656" i="1"/>
  <c r="H655" i="1"/>
  <c r="H654" i="1"/>
  <c r="H653" i="1"/>
  <c r="H652" i="1"/>
  <c r="H651" i="1"/>
  <c r="H650" i="1"/>
  <c r="H649" i="1"/>
  <c r="H648" i="1"/>
  <c r="H647" i="1"/>
  <c r="H646" i="1"/>
  <c r="H645" i="1"/>
  <c r="H644" i="1"/>
  <c r="H643" i="1"/>
  <c r="H642" i="1"/>
  <c r="H641" i="1"/>
  <c r="H640" i="1"/>
  <c r="H639" i="1"/>
  <c r="H638" i="1"/>
  <c r="H637" i="1"/>
  <c r="H636" i="1"/>
  <c r="H635" i="1"/>
  <c r="H634" i="1"/>
  <c r="H633" i="1"/>
  <c r="H632" i="1"/>
  <c r="H631" i="1"/>
  <c r="H630" i="1"/>
  <c r="H629" i="1"/>
  <c r="H628" i="1"/>
  <c r="H627" i="1"/>
  <c r="H626" i="1"/>
  <c r="H625" i="1"/>
  <c r="H624" i="1"/>
  <c r="H622" i="1"/>
  <c r="H621" i="1"/>
  <c r="E620" i="1"/>
  <c r="H619" i="1"/>
  <c r="H618" i="1"/>
  <c r="H617" i="1"/>
  <c r="H616" i="1"/>
  <c r="H615" i="1"/>
  <c r="H614" i="1"/>
  <c r="H613" i="1"/>
  <c r="H612" i="1"/>
  <c r="H611" i="1"/>
  <c r="H610" i="1"/>
  <c r="H609" i="1"/>
  <c r="H608" i="1"/>
  <c r="E607" i="1"/>
  <c r="H607" i="1" s="1"/>
  <c r="H606" i="1"/>
  <c r="H605" i="1"/>
  <c r="H604" i="1"/>
  <c r="H603" i="1"/>
  <c r="H602" i="1"/>
  <c r="H601" i="1"/>
  <c r="H600" i="1"/>
  <c r="H599" i="1"/>
  <c r="H598" i="1"/>
  <c r="H597" i="1"/>
  <c r="H596" i="1"/>
  <c r="H595" i="1"/>
  <c r="H594" i="1"/>
  <c r="H593" i="1"/>
  <c r="H592" i="1"/>
  <c r="H591" i="1"/>
  <c r="H590" i="1"/>
  <c r="H589" i="1"/>
  <c r="H588" i="1"/>
  <c r="H587" i="1"/>
  <c r="H586" i="1"/>
  <c r="H585" i="1"/>
  <c r="H584" i="1"/>
  <c r="H583" i="1"/>
  <c r="H582" i="1"/>
  <c r="H581" i="1"/>
  <c r="H580" i="1"/>
  <c r="H579" i="1"/>
  <c r="H578" i="1"/>
  <c r="E577" i="1"/>
  <c r="H576" i="1"/>
  <c r="H575" i="1"/>
  <c r="H574" i="1"/>
  <c r="H573" i="1"/>
  <c r="H572" i="1"/>
  <c r="H571" i="1"/>
  <c r="H570" i="1"/>
  <c r="H569" i="1"/>
  <c r="H568" i="1"/>
  <c r="H567" i="1"/>
  <c r="H566" i="1"/>
  <c r="H565" i="1"/>
  <c r="H564" i="1"/>
  <c r="H563" i="1"/>
  <c r="H562" i="1"/>
  <c r="H561" i="1"/>
  <c r="H560" i="1"/>
  <c r="H559" i="1"/>
  <c r="H558" i="1"/>
  <c r="H557" i="1"/>
  <c r="H556" i="1"/>
  <c r="H555" i="1"/>
  <c r="H554" i="1"/>
  <c r="H553" i="1"/>
  <c r="H552" i="1"/>
  <c r="H551" i="1"/>
  <c r="H550" i="1"/>
  <c r="H549" i="1"/>
  <c r="H548" i="1"/>
  <c r="H547" i="1"/>
  <c r="H546" i="1"/>
  <c r="H545" i="1"/>
  <c r="H544" i="1"/>
  <c r="H543" i="1"/>
  <c r="H542" i="1"/>
  <c r="H541" i="1"/>
  <c r="H540" i="1"/>
  <c r="H539" i="1"/>
  <c r="H538" i="1"/>
  <c r="H537" i="1"/>
  <c r="H536" i="1"/>
  <c r="H535" i="1"/>
  <c r="H534" i="1"/>
  <c r="H533" i="1"/>
  <c r="H532" i="1"/>
  <c r="H531" i="1"/>
  <c r="H530" i="1"/>
  <c r="H529" i="1"/>
  <c r="H528" i="1"/>
  <c r="H527" i="1"/>
  <c r="H526" i="1"/>
  <c r="H525" i="1"/>
  <c r="H524" i="1"/>
  <c r="H523" i="1"/>
  <c r="H522" i="1"/>
  <c r="H521" i="1"/>
  <c r="H520" i="1"/>
  <c r="H518" i="1"/>
  <c r="H517" i="1"/>
  <c r="H516" i="1"/>
  <c r="H515" i="1"/>
  <c r="H514" i="1"/>
  <c r="E513" i="1"/>
  <c r="H513" i="1" s="1"/>
  <c r="H512" i="1"/>
  <c r="H511" i="1"/>
  <c r="H510" i="1"/>
  <c r="H509" i="1"/>
  <c r="H508" i="1"/>
  <c r="H507" i="1"/>
  <c r="H506" i="1"/>
  <c r="H505" i="1"/>
  <c r="H504" i="1"/>
  <c r="H503" i="1"/>
  <c r="H502" i="1"/>
  <c r="H501" i="1"/>
  <c r="H500" i="1"/>
  <c r="H499" i="1"/>
  <c r="H498" i="1"/>
  <c r="H497" i="1"/>
  <c r="H496" i="1"/>
  <c r="H495" i="1"/>
  <c r="H494" i="1"/>
  <c r="H493" i="1"/>
  <c r="H492" i="1"/>
  <c r="H491" i="1"/>
  <c r="H490" i="1"/>
  <c r="H489" i="1"/>
  <c r="H488" i="1"/>
  <c r="H487" i="1"/>
  <c r="H486" i="1"/>
  <c r="H485" i="1"/>
  <c r="H484" i="1"/>
  <c r="H483" i="1"/>
  <c r="E482" i="1"/>
  <c r="H481" i="1"/>
  <c r="H480" i="1"/>
  <c r="H479" i="1"/>
  <c r="H478" i="1"/>
  <c r="H477" i="1"/>
  <c r="H476" i="1"/>
  <c r="H475" i="1"/>
  <c r="H474" i="1"/>
  <c r="H473" i="1"/>
  <c r="H472" i="1"/>
  <c r="H471" i="1"/>
  <c r="H470" i="1"/>
  <c r="H469" i="1"/>
  <c r="H468" i="1"/>
  <c r="H467" i="1"/>
  <c r="H466" i="1"/>
  <c r="H465" i="1"/>
  <c r="H464" i="1"/>
  <c r="H463" i="1"/>
  <c r="H462" i="1"/>
  <c r="H461" i="1"/>
  <c r="H460" i="1"/>
  <c r="H459" i="1"/>
  <c r="H458" i="1"/>
  <c r="H457" i="1"/>
  <c r="H456" i="1"/>
  <c r="H455" i="1"/>
  <c r="H454" i="1"/>
  <c r="H453" i="1"/>
  <c r="H452" i="1"/>
  <c r="H451" i="1"/>
  <c r="H450" i="1"/>
  <c r="H449" i="1"/>
  <c r="H448" i="1"/>
  <c r="H447" i="1"/>
  <c r="H446" i="1"/>
  <c r="H445" i="1"/>
  <c r="H444" i="1"/>
  <c r="H443" i="1"/>
  <c r="H442" i="1"/>
  <c r="H441" i="1"/>
  <c r="H440" i="1"/>
  <c r="H439" i="1"/>
  <c r="H438" i="1"/>
  <c r="H437" i="1"/>
  <c r="H436" i="1"/>
  <c r="H435" i="1"/>
  <c r="H434" i="1"/>
  <c r="H432" i="1"/>
  <c r="H431" i="1"/>
  <c r="H430" i="1"/>
  <c r="H429" i="1"/>
  <c r="H428" i="1"/>
  <c r="H427" i="1"/>
  <c r="H426" i="1"/>
  <c r="H425" i="1"/>
  <c r="H424" i="1"/>
  <c r="H423" i="1"/>
  <c r="H422" i="1"/>
  <c r="H421" i="1"/>
  <c r="H420" i="1"/>
  <c r="H419" i="1"/>
  <c r="H418" i="1"/>
  <c r="H417" i="1"/>
  <c r="H416" i="1"/>
  <c r="H415" i="1"/>
  <c r="H414" i="1"/>
  <c r="H413" i="1"/>
  <c r="H412" i="1"/>
  <c r="H411" i="1"/>
  <c r="G410" i="1"/>
  <c r="H409" i="1"/>
  <c r="H408" i="1"/>
  <c r="H407" i="1"/>
  <c r="H406" i="1"/>
  <c r="H405" i="1"/>
  <c r="H404" i="1"/>
  <c r="H403" i="1"/>
  <c r="H402" i="1"/>
  <c r="H401" i="1"/>
  <c r="H400" i="1"/>
  <c r="H399" i="1"/>
  <c r="H398" i="1"/>
  <c r="H397" i="1"/>
  <c r="H396" i="1"/>
  <c r="H395" i="1"/>
  <c r="H394" i="1"/>
  <c r="H393" i="1"/>
  <c r="H392" i="1"/>
  <c r="H391" i="1"/>
  <c r="H390" i="1"/>
  <c r="H389" i="1"/>
  <c r="H388" i="1"/>
  <c r="H387" i="1"/>
  <c r="H386" i="1"/>
  <c r="H385" i="1"/>
  <c r="H384" i="1"/>
  <c r="H383" i="1"/>
  <c r="H382" i="1"/>
  <c r="H381" i="1"/>
  <c r="H380" i="1"/>
  <c r="H379" i="1"/>
  <c r="H378" i="1"/>
  <c r="H377" i="1"/>
  <c r="H375" i="1"/>
  <c r="H374" i="1"/>
  <c r="H373" i="1"/>
  <c r="H372" i="1"/>
  <c r="H371" i="1"/>
  <c r="H370" i="1"/>
  <c r="H369" i="1"/>
  <c r="H368" i="1"/>
  <c r="H367" i="1"/>
  <c r="H366" i="1"/>
  <c r="H365" i="1"/>
  <c r="H364" i="1"/>
  <c r="H363" i="1"/>
  <c r="E362" i="1"/>
  <c r="E376" i="1" s="1"/>
  <c r="H361" i="1"/>
  <c r="H360" i="1"/>
  <c r="H359" i="1"/>
  <c r="H358" i="1"/>
  <c r="H357" i="1"/>
  <c r="H356" i="1"/>
  <c r="H355" i="1"/>
  <c r="H354" i="1"/>
  <c r="H353" i="1"/>
  <c r="H352" i="1"/>
  <c r="H351" i="1"/>
  <c r="H350" i="1"/>
  <c r="H349" i="1"/>
  <c r="H348" i="1"/>
  <c r="H347" i="1"/>
  <c r="H346" i="1"/>
  <c r="H345" i="1"/>
  <c r="H344" i="1"/>
  <c r="H343" i="1"/>
  <c r="H342" i="1"/>
  <c r="H341" i="1"/>
  <c r="H340" i="1"/>
  <c r="H339" i="1"/>
  <c r="H338" i="1"/>
  <c r="H337" i="1"/>
  <c r="H336" i="1"/>
  <c r="H335" i="1"/>
  <c r="H334" i="1"/>
  <c r="H333" i="1"/>
  <c r="H332" i="1"/>
  <c r="H330" i="1"/>
  <c r="H329" i="1"/>
  <c r="H328" i="1"/>
  <c r="H327" i="1"/>
  <c r="H326" i="1"/>
  <c r="H325" i="1"/>
  <c r="H324" i="1"/>
  <c r="H323" i="1"/>
  <c r="H322" i="1"/>
  <c r="H321" i="1"/>
  <c r="H320" i="1"/>
  <c r="H319" i="1"/>
  <c r="H318" i="1"/>
  <c r="H317" i="1"/>
  <c r="H316" i="1"/>
  <c r="H315" i="1"/>
  <c r="H314" i="1"/>
  <c r="H313" i="1"/>
  <c r="H312" i="1"/>
  <c r="H311" i="1"/>
  <c r="H310" i="1"/>
  <c r="H309" i="1"/>
  <c r="G308" i="1"/>
  <c r="H308" i="1" s="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E261" i="1"/>
  <c r="H260" i="1"/>
  <c r="G259" i="1"/>
  <c r="G331" i="1" s="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7" i="1"/>
  <c r="H96" i="1"/>
  <c r="H95" i="1"/>
  <c r="H94" i="1"/>
  <c r="H93" i="1"/>
  <c r="H92" i="1"/>
  <c r="H91" i="1"/>
  <c r="H90" i="1"/>
  <c r="H89" i="1"/>
  <c r="H88" i="1"/>
  <c r="H87" i="1"/>
  <c r="H86" i="1"/>
  <c r="H85" i="1"/>
  <c r="H84" i="1"/>
  <c r="H83" i="1"/>
  <c r="H82" i="1"/>
  <c r="H81" i="1"/>
  <c r="H80" i="1"/>
  <c r="E79" i="1"/>
  <c r="H78" i="1"/>
  <c r="H77" i="1"/>
  <c r="H76" i="1"/>
  <c r="H74" i="1"/>
  <c r="H73" i="1"/>
  <c r="H72" i="1"/>
  <c r="H71" i="1"/>
  <c r="H70" i="1"/>
  <c r="H69" i="1"/>
  <c r="H68" i="1"/>
  <c r="H67" i="1"/>
  <c r="H66" i="1"/>
  <c r="H65" i="1"/>
  <c r="H64" i="1"/>
  <c r="H63" i="1"/>
  <c r="H61" i="1"/>
  <c r="H60" i="1"/>
  <c r="E58" i="1"/>
  <c r="H58" i="1" s="1"/>
  <c r="H56" i="1"/>
  <c r="H57" i="1" s="1"/>
  <c r="H54" i="1"/>
  <c r="H55" i="1" s="1"/>
  <c r="H52" i="1"/>
  <c r="H53" i="1" s="1"/>
  <c r="H50" i="1"/>
  <c r="H49" i="1"/>
  <c r="H48" i="1"/>
  <c r="H47" i="1"/>
  <c r="H45" i="1"/>
  <c r="H46" i="1" s="1"/>
  <c r="H43" i="1"/>
  <c r="H42" i="1"/>
  <c r="H41"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E519" i="1" l="1"/>
  <c r="H1370" i="1"/>
  <c r="H79" i="1"/>
  <c r="E98" i="1"/>
  <c r="H577" i="1"/>
  <c r="E623" i="1"/>
  <c r="H261" i="1"/>
  <c r="E331" i="1"/>
  <c r="H410" i="1"/>
  <c r="H433" i="1" s="1"/>
  <c r="G433" i="1"/>
  <c r="H44" i="1"/>
  <c r="H51" i="1"/>
  <c r="H62" i="1"/>
  <c r="H178" i="1"/>
  <c r="H98" i="1"/>
  <c r="H896" i="1"/>
  <c r="H75" i="1"/>
  <c r="H40" i="1"/>
  <c r="H710" i="1"/>
  <c r="E46" i="1"/>
  <c r="H362" i="1"/>
  <c r="H376" i="1" s="1"/>
  <c r="H620" i="1"/>
  <c r="H806" i="1"/>
  <c r="H818" i="1" s="1"/>
  <c r="H482" i="1"/>
  <c r="H519" i="1" s="1"/>
  <c r="H259" i="1"/>
  <c r="H331" i="1" l="1"/>
  <c r="H623" i="1"/>
  <c r="E53" i="1"/>
  <c r="E55" i="1" s="1"/>
  <c r="E57" i="1" s="1"/>
  <c r="E59" i="1" s="1"/>
  <c r="F59" i="1"/>
  <c r="F1371" i="1" s="1"/>
  <c r="E1371" i="1" l="1"/>
  <c r="G59" i="1"/>
  <c r="G1371" i="1" s="1"/>
  <c r="H59" i="1" l="1"/>
  <c r="H1371" i="1" s="1"/>
</calcChain>
</file>

<file path=xl/sharedStrings.xml><?xml version="1.0" encoding="utf-8"?>
<sst xmlns="http://schemas.openxmlformats.org/spreadsheetml/2006/main" count="6375" uniqueCount="2304">
  <si>
    <t>VALOR EN RD$</t>
  </si>
  <si>
    <t xml:space="preserve"> </t>
  </si>
  <si>
    <t>PROVEEDOR</t>
  </si>
  <si>
    <t>CONCEPTO</t>
  </si>
  <si>
    <r>
      <t>FACTURA NCF N</t>
    </r>
    <r>
      <rPr>
        <b/>
        <u/>
        <sz val="10"/>
        <rFont val="Bookman Old Style"/>
        <family val="1"/>
      </rPr>
      <t>O.</t>
    </r>
  </si>
  <si>
    <t xml:space="preserve">FECHA DE FACTURA </t>
  </si>
  <si>
    <t xml:space="preserve">MONTO FACTURADO </t>
  </si>
  <si>
    <t xml:space="preserve">FECHA SIN FACTURA </t>
  </si>
  <si>
    <t>MONTO PAGADO A LA FECHA</t>
  </si>
  <si>
    <t>MONTO PENDIENTE</t>
  </si>
  <si>
    <t>ESTADO (COMPLETADO, PENDIENTE O ATRASADO)</t>
  </si>
  <si>
    <t>AGENCIA MARITIMA ORIENTAL, S.R.L.</t>
  </si>
  <si>
    <t>PENDIENTE FACTURA, POR CARGOS LOCALES Y DESCONSOLIDACION DE 25 PIEZAS DE GABINETES DE METAL</t>
  </si>
  <si>
    <t>700   A010010010100003339</t>
  </si>
  <si>
    <t>N/A</t>
  </si>
  <si>
    <t xml:space="preserve">PENDIENTE </t>
  </si>
  <si>
    <t>EMPRESA DISTRIBUIDORA DE ELECTRICIDAD                             EDESUR DOMINICANA, S.A.</t>
  </si>
  <si>
    <t>PENDIENTE FACTURA ENERGIA ELECTRICA AL MES DE SEPTIEMBRE 2014</t>
  </si>
  <si>
    <t>30/09/2014</t>
  </si>
  <si>
    <t>COMPLETADO</t>
  </si>
  <si>
    <t>PENDIENTE FACTURA ENERGIA ELECTRICA AL MES DE OCTUBRE 2014</t>
  </si>
  <si>
    <t>PENDIENTE FACTURA ENERGIA ELECTRICA AL MES DE OCTUBRE 2015</t>
  </si>
  <si>
    <t>PENDIENTE FACTURA ENERGIA ELECTRICA AL MES DE OCTUBRE 2016</t>
  </si>
  <si>
    <t>PENDIENTE FACTURA ENERGIA ELECTRICA AL MES DE NOVIEMBRE 2016</t>
  </si>
  <si>
    <t>INMOBILIARIA LA NOEL</t>
  </si>
  <si>
    <t>SERVICIO DE TRANSPORTE IDA Y VUELTA A NAGUA CON MOTIVO A XXXVIII ANIVERSARIO DEL JARDIN</t>
  </si>
  <si>
    <t>11653  A010010011500000292</t>
  </si>
  <si>
    <r>
      <rPr>
        <b/>
        <sz val="11"/>
        <rFont val="Bookman Old Style"/>
        <family val="1"/>
      </rPr>
      <t>*</t>
    </r>
    <r>
      <rPr>
        <sz val="11"/>
        <rFont val="Bookman Old Style"/>
        <family val="1"/>
      </rPr>
      <t xml:space="preserve"> LOS ARBOLITOS</t>
    </r>
  </si>
  <si>
    <t>PENDIENTE FACTURA POR LA COMPRA DE 100 UDS FLORES DE PASCUAS LAS CUALES SERVIRAN DE PLANTAS MADRES PARA LA REPRODUCCION EN EL VIVERO</t>
  </si>
  <si>
    <t>88   A010010011500000088</t>
  </si>
  <si>
    <r>
      <rPr>
        <b/>
        <sz val="11"/>
        <rFont val="Bookman Old Style"/>
        <family val="1"/>
      </rPr>
      <t>*</t>
    </r>
    <r>
      <rPr>
        <sz val="11"/>
        <rFont val="Bookman Old Style"/>
        <family val="1"/>
      </rPr>
      <t xml:space="preserve"> VENECIANAS DEL CARIBE</t>
    </r>
  </si>
  <si>
    <t>PENDIENTE FACTURA POR LA COMPRA DE CORTINAS PARA SER COLOCADAS EN LAS OFICINAS DE LA INSTITUCION</t>
  </si>
  <si>
    <t>244   A010010011500000244</t>
  </si>
  <si>
    <t>PENDIENTE FACTURA ENERGIA ELECTRICA AL MES DE SEPTIEMBRE 2017</t>
  </si>
  <si>
    <t>PENDIENTE FACTURA ENERGIA ELECTRICA AL MES DE OCTUBRE 2017</t>
  </si>
  <si>
    <t>PENDIENTE FACTURA ENERGIA ELECTRICA AL MES DE NOVIEMBRE 2017</t>
  </si>
  <si>
    <t>UNIVERSIDAD NACIONAL PEDRO HENRIQUEZ UREÑA</t>
  </si>
  <si>
    <t>PENDIENTE FACTURA POR LA CAPACITACION DEL CURSO  ENCUENTRO IBEROAMERICANO DE EDITORES</t>
  </si>
  <si>
    <t>419  A010010021500000419</t>
  </si>
  <si>
    <t>PENDIENTE FACTURA ENERGIA ELECTRICA AL MES DE OCTUBRE  2018</t>
  </si>
  <si>
    <t>PENDIENTE FACTURA ENERGIA ELECTRICA AL MES DE JULIO  2019</t>
  </si>
  <si>
    <t>PENDIENTE FACTURA ENERGIA ELECTRICA AL MES DE SEPTIEMBRE 2019</t>
  </si>
  <si>
    <t>PENDIENTE FACTURA ENERGIA ELECTRICA AL MES DE OCTUBRE 2019</t>
  </si>
  <si>
    <t>PENDIENTE FACTURA ENERGIA ELECTRICA AL MES DE NOVIEMBRE 2019</t>
  </si>
  <si>
    <t>TOTAL NOVIEMBRE 2019</t>
  </si>
  <si>
    <t>SERVICIO DE ENERGIA ELECTRICA AL MES DE NOVIEMBRE 2020.</t>
  </si>
  <si>
    <t>TOTAL NOVIEMBRE 2020</t>
  </si>
  <si>
    <t>TGLV CARGO</t>
  </si>
  <si>
    <t>PENDIENTE FACTURA POR LA ADQUISICION DE MOBILIARIOS DE OFICINA, PARA SER UTILIZADOS EN BANCO DE SEMILLAS Y EL DEPTO FINANCIERO</t>
  </si>
  <si>
    <t>1                                       B1500000001</t>
  </si>
  <si>
    <t>TOTAL SEPTIEMBRE 2021</t>
  </si>
  <si>
    <t>RBK GARDENS, SRL</t>
  </si>
  <si>
    <t>PENDIENTE FACTURA POR LA ADQUISICION DE ARTICULOS DE JARDINERO, PARA USO EN EL VIVERO, SEGÚN O/C JB-2021-00046</t>
  </si>
  <si>
    <t>INVERSIONES TARAMACA</t>
  </si>
  <si>
    <t>PENDIENTE FACTURA POR LA ADQUISICION DE 177 BOTELLONES DE AGUA ALASKA, OCTUBRE 2021, O/C OR-JB-2020-00085</t>
  </si>
  <si>
    <t>B1500013296</t>
  </si>
  <si>
    <t>TOTAL NOVIEMBRE 2021</t>
  </si>
  <si>
    <t>ENTRENA</t>
  </si>
  <si>
    <t>PENDIENTE ITBIS CORRESPONDIENTE A FACTURA POR ACTIVIDAD REALIZADA EN EL DOMUS GRANDE</t>
  </si>
  <si>
    <t>TOTAL ENERO 2022</t>
  </si>
  <si>
    <t>AHA INGENIERIA, SRL</t>
  </si>
  <si>
    <t>PENDIENTE PAGO POR EL MANTENIMIENTO DE PUERTAS EN CRISTALES Y MADERA, VENTANAS DE CRISTAL, ESCRITORIOS DE MADERA, CREDENZA DE MADERA, ASTAS DE MADERA Y CLOSET DE MADERA PARA DIVERSAS AREAS DE LA INSTITUCION, SEGÚN CONTRATO DE SUMINISTRO DE BIENES SNCC.C.023 LOTE II DE FECHA 14/11/2019</t>
  </si>
  <si>
    <t>SNCC.C.023</t>
  </si>
  <si>
    <t>TOTAL FEBRERO 2022</t>
  </si>
  <si>
    <t>GC LAB DOMINICANA, SRL</t>
  </si>
  <si>
    <t>PENDIENTE FACTURA POR ADQUISICION DE 01 ESPATULA SEMMICRO Y 04 PROBETAS PLASTICA, PARA USO EN EL BANCO DE SEMILLAS, SEGÚN O/C JB-2021-00087.</t>
  </si>
  <si>
    <t>TOTAL JUNIO 2022</t>
  </si>
  <si>
    <t>DEPOSITOS AMEX</t>
  </si>
  <si>
    <t>TARJETAS DE CREDITO</t>
  </si>
  <si>
    <t>S/N</t>
  </si>
  <si>
    <t>TOTAL JULIO 2022</t>
  </si>
  <si>
    <t>VARIOS SEGÚN ANEXO</t>
  </si>
  <si>
    <t>PENDIENTE PAGO AL PERSONAL DE LA DIVISION DE TRANSPORTACION QUE LABORO HORAS EXTRAS DURANTE EL MES DE JUNIO 2022</t>
  </si>
  <si>
    <t>RH-281</t>
  </si>
  <si>
    <t>PENDIENTE PAGO AL PERSONAL DE BOLETERIA Y TIENDA ZOMBIA QUE ESTUVO LABORANDO EL DIA FERIADO 16 DE AGOSTO (DIA DE LA RESTAURACION DOMINICANA) 2022</t>
  </si>
  <si>
    <t>TOTAL AGOSTO  2022</t>
  </si>
  <si>
    <t>ARIADNE LYSMETH CHALA</t>
  </si>
  <si>
    <t>PENDIENTE PAGO DE FIANZA POR ACTIVIDAD REALIZADA EN LA INSTITUCION</t>
  </si>
  <si>
    <t>JOSE VICENTE ROSENDO</t>
  </si>
  <si>
    <t xml:space="preserve">PENDIENTE PAGO DE FIANZA </t>
  </si>
  <si>
    <t>NIURKA GUERRERO</t>
  </si>
  <si>
    <t>MIGUEL ANGEL MARTINEZ</t>
  </si>
  <si>
    <t>IGLESIA  FUENTE DEL SEDIENTE</t>
  </si>
  <si>
    <t>PENDIENTE PAGO DE FIANZA POR ACTIVIDAD BODA CELEBRADA EN EL DOMUS GRANDE</t>
  </si>
  <si>
    <t>AGUA CRISTAL, SA</t>
  </si>
  <si>
    <t>PENDIENTE FACTURA POR LA ADQUISICION DE 78 BOTELLONES DE AGUA CRISTAL PURIFICADA</t>
  </si>
  <si>
    <t>B1500037832</t>
  </si>
  <si>
    <t>CAMEN NURIS GONZALEZ</t>
  </si>
  <si>
    <t xml:space="preserve">PENDIENTE PAGO DE FIANZA PARA CUMPLEAÑOS EN LA CATEDRAL DEL BAMBU </t>
  </si>
  <si>
    <t>PENDIENTE PAGO AL PERSONAL DE LA BOLETERIA Y TIENDA ZOMBIA QUE ESTUVO LABORANDO EL DIA FERIADO 16 DE JUNIO (DIA DE CORPUS CRISTI)</t>
  </si>
  <si>
    <t>RH-336</t>
  </si>
  <si>
    <t>B1500037948</t>
  </si>
  <si>
    <t>KARINA LORENZO RAMIREZ</t>
  </si>
  <si>
    <t>PENDIENTE PAGO DE FIANZA PARA ACTIVIDAD BODA A REALIZARSE EN EL DOMUS GRANDE</t>
  </si>
  <si>
    <t>EL PORTAL FLORIDO</t>
  </si>
  <si>
    <t>TOTAL SEPTIEMBRE 2022</t>
  </si>
  <si>
    <t xml:space="preserve">ISLA DOMINICANA DE PETROLEO CORPORATION </t>
  </si>
  <si>
    <t xml:space="preserve">PENDIENTE FACTURA POR ADQUISICION DE COMBUSTIBLE PARA SUMINISTRO DE LA INSTITUCION </t>
  </si>
  <si>
    <t>B1500106711</t>
  </si>
  <si>
    <t>INMOTION</t>
  </si>
  <si>
    <t>PENDIENTE PAGO DE FIANZA DE LA ACTIVIDAD (JORNADA) EN EL DOMUS PEQUEÑO EL 13/10/22</t>
  </si>
  <si>
    <t>SOLANO LORA SOLUCIONES DIVERSAS</t>
  </si>
  <si>
    <t>PENDIENTE FACTURA POR ADQUISCICION DE BOMBA (GENERADOR) PARA DISTRIBUCION DE ENERGIA (53) EN LA INSTITUCION</t>
  </si>
  <si>
    <t>B1500000165</t>
  </si>
  <si>
    <t xml:space="preserve">PENDIENTE PAGO AL PERSONAL DE LA SECCION DE TRANSPORTACION, BOLETERIA, TIENDA ZOMBIA Y DIVISION DE SERVICIO AL PUBLICO QUE ESTUVO LABORANDO EL DIA FERIADO 24 DE SEPTIEMBRE DIA DE LAS MERCEDES </t>
  </si>
  <si>
    <t>RH-388</t>
  </si>
  <si>
    <t xml:space="preserve">PENDIENTE PAGO AL PERSONAL DE LA SECCION DE SEGURIDAD CIVIL QUE ESTUVO LABORANDO EL DIA FERIADO 16 DE AGOSTO DIA DE LA RESTAURACION </t>
  </si>
  <si>
    <t>RH-389</t>
  </si>
  <si>
    <t>BARNA MANAGEMENT SCHOOL</t>
  </si>
  <si>
    <t>PENDIENTE FACTURA POR CONTRATACION DE SERVICIO DE CAPACITACION PARA PARTICIPACION EN PROGRAMA DE MEJORA DE PROCESOS EN LA UNIDAD DE COMPRAS</t>
  </si>
  <si>
    <t>B1500000486</t>
  </si>
  <si>
    <t>CAOMA SRL (ALKIFIESTA)</t>
  </si>
  <si>
    <t>PENDIENTE PAGO DE FIANZA DE ALQUILER DEL AREA DEL RELOJ FLORAL Y RUTA LARGA DE 5 KM</t>
  </si>
  <si>
    <t>TEMPLO REFUGIO DEL CIELO</t>
  </si>
  <si>
    <t>PENDIENTE PAGO DE FIANZA DEL AREA PLANTAS MEDICINALES PARA COMPARIR FAMILIAR EN FECHA 18/12/22</t>
  </si>
  <si>
    <t>NICOLLE M. CABRAL</t>
  </si>
  <si>
    <t>PENDIENTE PAGO DE FIANZA DEL DOMUS GRANDE PARA BODA EN FECHA 11/02/2023</t>
  </si>
  <si>
    <t>BANDERAS GLOBALES</t>
  </si>
  <si>
    <t>PENDIENTE FACTURA POR ADQUISICION DE BANDERAS DE LA R.D. PARA SER UTILIZADA EN EL AREA DE LA SEGURIDAD CIVIL</t>
  </si>
  <si>
    <t>B1500001296</t>
  </si>
  <si>
    <t>PERSONAL FIJO ACTIVO</t>
  </si>
  <si>
    <t>PENDIENTE PAGO DE LA REGALIA PASCUAL CORRESPONDIENTE A DICIEMBRE 2022</t>
  </si>
  <si>
    <t>RH-396</t>
  </si>
  <si>
    <t>CENTRO DE EDUCACION INTEGRAL DE ESCUELITA CEILE</t>
  </si>
  <si>
    <t>PENDIENTE FIANZA PARA ACTIVIDAD ENCUENTRO FAMILIAR EN LAS BROMELIAS</t>
  </si>
  <si>
    <t>SEGURO NACIONAL DE SALUD SENASA</t>
  </si>
  <si>
    <t>PENDIENTE FACTURA SEGURO COMPLEMENTARIO DE SALUD</t>
  </si>
  <si>
    <t>B1500007444</t>
  </si>
  <si>
    <t>PERSONAL DE CARÁCTER TEMPORAL ACTIVO</t>
  </si>
  <si>
    <t>RH-399</t>
  </si>
  <si>
    <t>PERSONAL FIJO INACTIVO</t>
  </si>
  <si>
    <t>RH-398</t>
  </si>
  <si>
    <t>FRANCKY JEAN-BAPTISTE</t>
  </si>
  <si>
    <t>PENDIENTE PAGO DE FIANZA DE LA ACTIVIDAD  BODA EN EL AREA LAGUNA DEL PALMAR</t>
  </si>
  <si>
    <t>TURISTRANS TRANSPORTE Y SERVICIOS, SRL</t>
  </si>
  <si>
    <t xml:space="preserve">PENDIENTE PAGO POR SERVICIO DE TRANSPORTE CON CAPACIDAD PARA 12 PERSONAS DESDE EL JBN HACIA PLAYA MANRESA EN CONMEMORACION AL DIA MUNDIAL DE LIMPIEZA </t>
  </si>
  <si>
    <t>XIOMARI VELOZ D´LUJO FIESTA</t>
  </si>
  <si>
    <t xml:space="preserve">PENDIENTE FACTURA POR SERVICIO DE CATERING EN DIFERENTES ACTIVIDADES DE LA INSTITUCION </t>
  </si>
  <si>
    <t>B1500001650</t>
  </si>
  <si>
    <t xml:space="preserve">PENDIENTE FACTURA POR ADQUISICION DE TICKETS PREPAGO COMBUSTIBLE PARA SER UTILIZADO EN LA INSTITUCION </t>
  </si>
  <si>
    <t>B1500106861</t>
  </si>
  <si>
    <t>B1500106862</t>
  </si>
  <si>
    <t>JUNIOR MOISES F.</t>
  </si>
  <si>
    <t>PENDIENTE PAGO DE FIANZA DEL DOMUS GRANDE PARA ACTIVIDAD (BODA) A REALIZARSE EL 21/12/22</t>
  </si>
  <si>
    <t>ASHLEY BENCOSME</t>
  </si>
  <si>
    <t>PENDIENTE PAGO DE FIANZA DEL DOMUS PEQUEÑO PARA ACTIVIDAD (BABY SHOWER) A REALIZARSE EL 06/11/22</t>
  </si>
  <si>
    <t>TOTAL OCTUBRE 2022</t>
  </si>
  <si>
    <t>SEGURO RESERVAS, S.A.</t>
  </si>
  <si>
    <t>PENDIENTE FACTURA POR ACCIDENTES PERSONALES COLECTIVOS DE LA INSTITUCION DESDE EL 03/08/21 HASTA 03/08/22</t>
  </si>
  <si>
    <t>B1500030849</t>
  </si>
  <si>
    <t>JULIO ANDRES VIDAL</t>
  </si>
  <si>
    <t xml:space="preserve">PENDIENTE PAGO DE INDEMNIZACION CORRESPONDIENTE A 02 AÑOS </t>
  </si>
  <si>
    <t>RH-440</t>
  </si>
  <si>
    <t>AYUNTAMIENTO DEL DISTRITO NACIONAL</t>
  </si>
  <si>
    <t>PENDIENTE FACTURA POR RECOJIDA DE BASURA</t>
  </si>
  <si>
    <t>B1500036901</t>
  </si>
  <si>
    <t>GLENI ANTONIA ESTRELLA PEREZ</t>
  </si>
  <si>
    <t>PENDIENTE PAGO DE FIANZA O DEPOSITO DE LA ACTIVIDAD (BODA) CELEBRADA EL 24/9/22 EN EL PATIO ESPAÑOL</t>
  </si>
  <si>
    <t>PE-281</t>
  </si>
  <si>
    <t>B1500037622</t>
  </si>
  <si>
    <t>CAASD</t>
  </si>
  <si>
    <t>PAGO DE FACTURA, POR EL USO DE AGUA POTABLE, MES DE OCTUBRE 2022.</t>
  </si>
  <si>
    <t>B1500105237</t>
  </si>
  <si>
    <t>B1500105238</t>
  </si>
  <si>
    <t>B1500105242</t>
  </si>
  <si>
    <t>PAGO DE FACTURA, POR EL USO DE AGUA POTABLE, MES DE NOVIEMBRE 2022.</t>
  </si>
  <si>
    <t>HUMANO SEGUROS, SA</t>
  </si>
  <si>
    <t>PENDIENTE PAGO DE SEGURO COMPLEMENTARIOS DE SALUD AL SUB-DIRECTOR Y ENC DEL TIC, CORRESPONDIENTE AL MES DE NOVIEMBRE 2022</t>
  </si>
  <si>
    <t>B1500025305</t>
  </si>
  <si>
    <t>TEODORO CLASE GARCIA</t>
  </si>
  <si>
    <t>PENDIENTE PAGO SUPLENCIA POR EL CARGO VACANTE ENC. DEPTO BOTANICA POR UN PERIODO DE 30 DIAS DEL MES DE OCTUBRE 2022</t>
  </si>
  <si>
    <t>RH-416</t>
  </si>
  <si>
    <t>PENDIENTE PAGO CONTRIBUCION AL SEGURO DE PENSIONES POR PAGAR</t>
  </si>
  <si>
    <t>PENDIENTE PAGO CONTRIBUCION AL SEGURO DE SALUD POR PAGAR</t>
  </si>
  <si>
    <t>PENDIENTE PAGO CONTRIBUCION AL SEGURO DE RIESGO LABORAL POR PAGAR</t>
  </si>
  <si>
    <t xml:space="preserve">PENDIENTE FACTURA POR ACTIVIDADES DE INTEGRACION Y TEAM BUILDING EN LA INSTITUCION </t>
  </si>
  <si>
    <t>B1500000089</t>
  </si>
  <si>
    <t>PENDIENTE FACTURA POR ADQUISICION DE 35 BOTELLONES DE AGUA CRISTAL</t>
  </si>
  <si>
    <t>B1500038706</t>
  </si>
  <si>
    <t>PENDIENTE FACTURA POR ADQUISICION DE 21 BOTELLONES DE AGUA CRISTAL</t>
  </si>
  <si>
    <t>B1500038707</t>
  </si>
  <si>
    <t>KEDWIN TAVERA</t>
  </si>
  <si>
    <t>PENDIENTE PAGO DE FIANZA POR ALQUILER DEL DOMUS GRANDE PARA ACTIVIDAD DE PAREJAS EL 04/11/22</t>
  </si>
  <si>
    <t>PADILLA, S.A.</t>
  </si>
  <si>
    <t>PENDIENTE PAGO DE FIANZA POR ALQUILER DEL AREA DE BROMELIAS PARA ACTIVIDAD FAMILIAR EL 12/11/22</t>
  </si>
  <si>
    <t>PENDIENTE FACTURA POR ADQUISICION DE 66 BOTELLONES DE AGUA CRISTAL</t>
  </si>
  <si>
    <t>B1500038809</t>
  </si>
  <si>
    <t>PENDIENTE FACTURA POR ADQUISICION DE 64 BOTELLONES DE AGUA CRISTAL</t>
  </si>
  <si>
    <t>B1500038810</t>
  </si>
  <si>
    <t>PENDIENTE FACTURA POR ADQUISICION DE 77 BOTELLONES DE AGUA CRISTAL</t>
  </si>
  <si>
    <t>B1500038811</t>
  </si>
  <si>
    <t>PENDIENTE FACTURA POR ADQUISICION DE 56 BOTELLONES DE AGUA CRISTAL</t>
  </si>
  <si>
    <t>B1500038812</t>
  </si>
  <si>
    <t>PENDIENTE FACTURA POR ADQUISICION DE 75 BOTELLONES DE AGUA CRISTAL</t>
  </si>
  <si>
    <t>B1500038813</t>
  </si>
  <si>
    <t>NOLBERTO GONZALEZ</t>
  </si>
  <si>
    <t>PENDIENTE PAGO QUIEN ESTUVO COLABORANDO EN EL DEPTO EDUCACION AMBIENTAL LOS DIAS 09, 10 Y 17 DE JULIO 2022</t>
  </si>
  <si>
    <t>RH-340</t>
  </si>
  <si>
    <t>WEI-ING GIL</t>
  </si>
  <si>
    <t>PENDIENTE PAGO DE FIANZA POR ALQUILER DE LA CATEDRAL DEL BAMBU PARA  DINAMICA DE GRUPO EL 18/11/22</t>
  </si>
  <si>
    <t>TEMPLO EL CALVARIO</t>
  </si>
  <si>
    <t>PENDIENTE PAGO DE FIANZA DEL DOMUS GRANDE PARA PASADIA FAMILIAR EN FECHA 13/11/22</t>
  </si>
  <si>
    <t>PENDIENTE FACTURA POR ADQUISICION DE 88 BOTELLONES DE AGUA CRISTAL</t>
  </si>
  <si>
    <t>B1500038843</t>
  </si>
  <si>
    <t xml:space="preserve">PENDIENTE FACTURA POR ADQUISICION DE PAPEL TOALLA PARA SER UTILIZADO EN LA INSTITUCION </t>
  </si>
  <si>
    <t>B1500000342</t>
  </si>
  <si>
    <t>PENDIENTE PAGO AL PERSONAL DE SERVICIOS GENERALES EL CUAL LABORO HORAS EXTRAS CUBRIENDO LAS ACTIVIDADES POR ALQUILERES DE ESPACIOS EN EL MES DE JULIO  2022</t>
  </si>
  <si>
    <t>RH-424</t>
  </si>
  <si>
    <t xml:space="preserve">PEDRO ARVELO </t>
  </si>
  <si>
    <t>PENDIENTE PAGO QUIEN LABORO HORAS EXTRAS CUBRIENDO LAS ACTIVIDADES POR ALQUILERES DE ESPACIOS LOS DIAS 24, 29 Y 30 DEL MES DE JULIO 2022</t>
  </si>
  <si>
    <t>RH-425</t>
  </si>
  <si>
    <t>PENDIENTE PAGO QUIEN LABORO HORAS EXTRAS CUBRIENDO LAS ACTIVIDADES POR ALQUILERES DE ESPACIOS LOS DIAS 17, 22 Y 23 DEL MES DE JULIO 2022</t>
  </si>
  <si>
    <t>RH-426</t>
  </si>
  <si>
    <t>PENDIENTE PAGO QUIEN LABORO HORAS EXTRAS CUBRIENDO LAS ACTIVIDADES POR ALQUILERES DE ESPACIOS LOS DIAS 10, 15, 16 Y 18 DEL MES DE JULIO 2022</t>
  </si>
  <si>
    <t>RH-427</t>
  </si>
  <si>
    <t>COMERCIAL FERRETERO E. PEREZ</t>
  </si>
  <si>
    <t>PENDIENTE FACTURA POR LA ADQUISICION DE ARTICULOS DE PLOMERIA PARA SER UTILIZADOS EN LA INSTITUCION</t>
  </si>
  <si>
    <t>B1500000827</t>
  </si>
  <si>
    <t>DANIEL MILLORAL GUILLEN</t>
  </si>
  <si>
    <t>PENDIENTE PAGO DE FIANZA PARA ACTIVIDAD BODA A REALIZARSE EN EL DOMUS GRANDE EL 19/11/22</t>
  </si>
  <si>
    <t>FRANCISCA M. CESPEDES LORA</t>
  </si>
  <si>
    <t>PENDIENTE FACTURA POR SERVICIO DE NOTARIO PUBLICO PARA APERTURAS Y LECTURAS TANTO EN COMPRA MENOR COMO EN COMPARACIONES DE PRECIOS</t>
  </si>
  <si>
    <t>B1500000194</t>
  </si>
  <si>
    <t>PENDIENTE FACTURA POR SERVICIO DE LEGALIZACION DE CONTRATO PARA COMPRAS MENORES</t>
  </si>
  <si>
    <t>B1500000195</t>
  </si>
  <si>
    <t>GRUPO MARTE ROMAN, SRL</t>
  </si>
  <si>
    <t>PENDIENTE FACTURA POR ADQUISICION DE AIRES ACONDICIONADOS PARA SER INSTALADOS EN DIFERENTES AREAS DE LA INSTITUCION</t>
  </si>
  <si>
    <t>B1500000478</t>
  </si>
  <si>
    <t>ISLA DOMINICANA DE PETROLEO CORPORATION</t>
  </si>
  <si>
    <t>B1500106950</t>
  </si>
  <si>
    <t>CRISTIAN SOTO</t>
  </si>
  <si>
    <t>PENDIENTE PAGO DE FIANZA AREA DE LOS PINOS PARA EL 27/11/22 CUMPLEAÑOS</t>
  </si>
  <si>
    <t>PENDIENTE PAGO AL PERSONAL DE SERVICIOS GENERALES EL CUAL LABORO HORAS EXTRAS CUBRIENDO LAS ACTIVIDADES POR ALQUILERES DE ESPACIOS EN EL MES DE AGOSTO  2022</t>
  </si>
  <si>
    <t>RH-433</t>
  </si>
  <si>
    <t xml:space="preserve">PENDIENTE PAGO EL CUAL LABORO HORAS EXTRAS CUBRIENDO LAS ACTIVIDADES LOS DIAS 13, 14 Y 19 DEL MES DE AGOSTO </t>
  </si>
  <si>
    <t>RH-434</t>
  </si>
  <si>
    <t xml:space="preserve">PENDIENTE PAGO EL CUAL LABORO HORAS EXTRAS CUBRIENDO LAS ACTIVIDADES LOS DIAS 20, 21 Y 26 DEL MES DE AGOSTO </t>
  </si>
  <si>
    <t>RH-435</t>
  </si>
  <si>
    <t xml:space="preserve">PENDIENTE PAGO EL CUAL LABORO HORAS EXTRAS CUBRIENDO LAS ACTIVIDADES LOS DIAS 27 Y 28 DEL MES DE AGOSTO </t>
  </si>
  <si>
    <t>RH-436</t>
  </si>
  <si>
    <t>PENDIENTE FACTURA POR ADQUISICION DE ARTICULOS DE LIMPIEZA PARA SUMINISTRO EN LA INSTITUCION</t>
  </si>
  <si>
    <t>B1500000343</t>
  </si>
  <si>
    <t>PENDIENTE FACTURA POR ADQUISICION DE 57 BOTELLONES DE AGUA CRISTAL</t>
  </si>
  <si>
    <t>B1500038935</t>
  </si>
  <si>
    <t>B1500007575</t>
  </si>
  <si>
    <t xml:space="preserve">ALTICE DOMINICANA </t>
  </si>
  <si>
    <t>PENDIENTE FACTURA POR EL PLAN DE INTERNET CORRESPONDIENTE A LA CTA 84163506 PERIODO 14-OCT-22 AL 13-NOV-22</t>
  </si>
  <si>
    <t>SERVICIOS &amp; SOLUCIONES YSACA</t>
  </si>
  <si>
    <t>PENDIENTE FACTURA POR ADQUISICION DE TRAJE SUMERGIBLE DE 2 CAPAS DE NYLON Y PVC, COLADORES PARA FUENTE Y ATARRAYA O PAÑO DE RES PARA SER UTILIZADOS EN LA INSTITUCION</t>
  </si>
  <si>
    <t>B1500000106</t>
  </si>
  <si>
    <t>COLEGIO ANGEL GABRIEL</t>
  </si>
  <si>
    <t>PENDIENTE PAGO DE FIANZA PARA ACTIVIDAD CONVENCION FAMILIAR A REALIZARSE EN EL GAZEBO DE PLANTAS MEDICIONALES EL 04/12/22</t>
  </si>
  <si>
    <t xml:space="preserve">XIOMARI VELOZ D´LUJO FIESTA </t>
  </si>
  <si>
    <t>PENDIENTE FACTURA POR CONSUMO DE SERVICIO DE CATERING EN CONFERENCIA REALIZADA EL DIA 6 DE NOVIEMBRE 2022</t>
  </si>
  <si>
    <t>LEIDY RAMIREZ TORRES</t>
  </si>
  <si>
    <t>PENDIENTE PAGO DE VACACIONES NO DISFRUTADAS</t>
  </si>
  <si>
    <t>RH-339</t>
  </si>
  <si>
    <t>JULIO ANDRES VIDAL VILLA</t>
  </si>
  <si>
    <t>RH-441</t>
  </si>
  <si>
    <t>GOBERNACION DEL EDIFICIO JUAN PABLO DUARTE</t>
  </si>
  <si>
    <t>PENDIENTE PAGO DE FIANZA DEL DOMUS GRANDE PARA FIESTA NAVIDEÑA EN FECHA 20/12/22</t>
  </si>
  <si>
    <t>PENDIENTE FACTURA POR CONTRATACION DE EMPRESA ESPECIAALIZADA PARA MANEJO DE LAS REDES SOCIALES DEL JBN MES DE OCTUBRE 2022</t>
  </si>
  <si>
    <t>PENDIENTE FACTURA POR CONTRATACION DE EMPRESA ESPECIAALIZADA PARA MANEJO DE LAS REDES SOCIALES DEL JBN MES DE NOVIEMBRE 2022</t>
  </si>
  <si>
    <t>ESTHER BETHANIA GOMEZ GARCIA</t>
  </si>
  <si>
    <t>PENDIENTE PAGO DE FIANZA POR ACTIVIDAD REALIZADA EN 1/2 PATIO ESPAÑOL AREA 1 PARA INTEGRACION FAMILIAR EN FECHA 27/11/22</t>
  </si>
  <si>
    <t>ORGANIZACIÓN GOOD NEIGHBORS (GNDOM)</t>
  </si>
  <si>
    <t>PENDIENTE PAGO DE FIANZA DEL DOMUS PEQUEÑO PARA CONFERENCIA DE VOLUNTARIOS EN FECHA 13/12/22</t>
  </si>
  <si>
    <t>MELANY BERROA JIMENEZ</t>
  </si>
  <si>
    <t>PENDIENTE PAGO DE FIANZA DEL PATIO ESPAÑOL PARA CUMPLEAÑOS EN FECHA 3/12/22</t>
  </si>
  <si>
    <t>MERLIN SERRANO</t>
  </si>
  <si>
    <t>PENDIENTE PAGO DE FIANZA DEL DOMUS PEQUEÑO PARA CUMPLEAÑOS DE 15 EN FECHA 27/11/22</t>
  </si>
  <si>
    <t>PECES CENTRO MONTESSORI</t>
  </si>
  <si>
    <t>PENDIENTE PAGO DE FIANZA POR ALQUILER DE LAS BROMELIAS PARA ACTIVIDAD EL 26/11/22</t>
  </si>
  <si>
    <t>ERNESTO CANDIDO AQUINO</t>
  </si>
  <si>
    <t>PENDIENTE PAGO DE FIANZA PARA EL AUDITORIO EL 26/11/22 CHARLA CRISTIANA</t>
  </si>
  <si>
    <t>FUNDACION DANDOLE SENTIDO A LA VIDA</t>
  </si>
  <si>
    <t>PENDIENTE PAGO DE FIANZA POR ALQUILER DEL AREA DEL RELOJ Y RUTA CAMINATA EL 19/2/23</t>
  </si>
  <si>
    <t xml:space="preserve">INSTITUTO DOMINICANO DE AVIACION CIVIL </t>
  </si>
  <si>
    <t>PENDIENTE PAGO DE FIANZA DEL AREA DEL RELOJ PARA PASADIA FAMILIAR EN FECHA 27/11/22</t>
  </si>
  <si>
    <t>KATIA MADRANO (IGLESIA PARTO DE BENDICION)</t>
  </si>
  <si>
    <t>PENDIENTE PAGO DE FIANZA DEL DOMUS GRANDE PARA DESAYUNO DE DAMA EN FECHA 26/11/22</t>
  </si>
  <si>
    <t>COMPAÑÍA DOMINICANA DE TELEFONOS</t>
  </si>
  <si>
    <t>PENDIENTE FACTURA DEL SERVICIO DE TELEFONO, INTERNET Y FAX AL MES DE NOVIEMBRE 2022</t>
  </si>
  <si>
    <t>PENDIENTE FACTURA DEL SERVICIO PLAN FLOTILLAS E INTERNET CORRESPONDIENTE AL MES DE NOVIEMBRE 2022</t>
  </si>
  <si>
    <t>B1500188024</t>
  </si>
  <si>
    <t>PENDIENTE FACTURA POR EL USO DE SERVICIO CELULAR ASIGNADO AL DIRECTOR Y SUB-DIRECTOR DE LA INSTITUCION MES DE NOVIEMBRE 2022</t>
  </si>
  <si>
    <t>MELISSA BAEZ</t>
  </si>
  <si>
    <t>PENDIENTE PAGO DE FIANZA POR EL ALQUILER DEL DOMUS GRANDE Y PEQUEÑO POR FIESTA NAVIDEÑA EL 3/12/22</t>
  </si>
  <si>
    <t>BELKIS AMORLIS REYES</t>
  </si>
  <si>
    <t>PENDIENTE FIANZA</t>
  </si>
  <si>
    <t>MULTIGRABADO</t>
  </si>
  <si>
    <t>PENDIENTE FACTURA POR LA ADUISICION DE BANNER 97*24´, MEDALLAS Y TROFEOS PARA SER UTILIZADOS EN LA INSTITUCION</t>
  </si>
  <si>
    <t>SERVIPART LUPERON</t>
  </si>
  <si>
    <t xml:space="preserve">PENDIENTE FACTURA POR ADQUISICION DE EVAPORADOR DE AIRE PARA SER UTILIZADO EN LA INSTITUCION </t>
  </si>
  <si>
    <t>B1500000139</t>
  </si>
  <si>
    <t>PENDIENTE FACTURA ENERGIA ELECTRICA AL MES DE NOVIEMBRE 2022 PERIODO 17/10/2022-17/11/2022</t>
  </si>
  <si>
    <t>TOTAL NOVIEMBRE 2022</t>
  </si>
  <si>
    <t>PENDIENTE FACTURA POR EL 50% DE SERVICIOS FUNERARIOS A LOS EMPLEADOS DEL JARDIN, ABRIL 2022</t>
  </si>
  <si>
    <t>B1500001038</t>
  </si>
  <si>
    <t>EDDY OMAR LORA</t>
  </si>
  <si>
    <t>PENDIENTE PAGO DE FIANZA</t>
  </si>
  <si>
    <t>PENDIENTE PAGO AL PERSONAL DE BOLETERIA Y TIENDA ZOMBIA QUE ESTUVO LABORANDO EL DIA FERIADO 06 DE NOVIEMBRE (DIA DE LA CONSTITUCION) 2022</t>
  </si>
  <si>
    <t>RH-449</t>
  </si>
  <si>
    <t>VARIOS SEGÚN ANEXOS</t>
  </si>
  <si>
    <t>PENDIENTE PAGO AL PERSONAL AL PERSONAL QUE ESTUVO  LABORANDO EN EL XVI FESTIVAL NACIONAL DE PLANTAS Y FLORES EL CUAL SE EFECTUO DESDE EL VIERNES 28 HASTA EL DOMINGO 30 EN EL MES DE OCTUBRE 2022</t>
  </si>
  <si>
    <t>RH-437</t>
  </si>
  <si>
    <t>HCJ LOGISTICS, SRL</t>
  </si>
  <si>
    <t xml:space="preserve">PENDIENTE FACTURA POR ADQUISICION DE LICENCIA ZKBIOTIME 7.0 P/10 PUNTOS DE ASISTENCIA </t>
  </si>
  <si>
    <t>B1500000123</t>
  </si>
  <si>
    <t>PENDIENTE FACTURA POR EL SERVICIO DE TRANSPORTE DE 01 MINIBUS PARA 20 PASAJEROS CON MOTIVO A LA SIEMBRA DE LA CACATICA EL PASADO 18/11/22</t>
  </si>
  <si>
    <t>B1500000412</t>
  </si>
  <si>
    <t>PENDIENTE FACTURA POR LA ADQUISICION DE 69 BOTELLONES DE AGUA CRISTAL PURIFICADA</t>
  </si>
  <si>
    <t>B1500039081</t>
  </si>
  <si>
    <t>PAGO DE FACTURA, POR EL USO DE AGUA POTABLE, MES DE DICIEMBRE 2022.</t>
  </si>
  <si>
    <t>B1500108019</t>
  </si>
  <si>
    <t>B1500108020</t>
  </si>
  <si>
    <t>B1500108024</t>
  </si>
  <si>
    <t>PENDIENTE PAGO DE SEGURO COMPLEMENTARIOS DE SALUD AL SUB-DIRECTOR Y ENC DEL TIC, CORRESPONDIENTE AL MES DE DICIEMBRE 2022</t>
  </si>
  <si>
    <t>B1500025657</t>
  </si>
  <si>
    <t>B1500038350</t>
  </si>
  <si>
    <t xml:space="preserve">PEDRO TORIBIO </t>
  </si>
  <si>
    <t>PENDIENTE PAGO EL CUAL LABORO HORAS EXTRAS 08 Y 09 DEL MES DE OCTUBRE2022</t>
  </si>
  <si>
    <t>RH-451</t>
  </si>
  <si>
    <t>PENDIENTE PAGO AL PERSONAL DE LA SECCION DE SEGURIDAD CIVIL EL CUAL LABORARON DURANTE EL HURACAN FIONA EL DIA 19 DE SEPTIEMBRE 2022</t>
  </si>
  <si>
    <t>RH-453</t>
  </si>
  <si>
    <t>LISSETTE NUÑEZ VALDEZ</t>
  </si>
  <si>
    <t>PENDIENTE PAGO DE FIANZA EN EL DOMUS PEQUEÑO EL DIA 16/12/2022</t>
  </si>
  <si>
    <t xml:space="preserve">VISUAL SONORA </t>
  </si>
  <si>
    <t>PENDIENTE PAGO DE FIANZA POR FILMACION EN EL JARDIN JAPONES EL 02/12/22</t>
  </si>
  <si>
    <t>AVENGELY COMPANIES</t>
  </si>
  <si>
    <t xml:space="preserve">PENDIENTE PAGO DE FACTURA POR LA ADQUISICION DE SELLOS GOMIGRAFOS PARA SER UTILIZADOS EN LA INSTIITUCION </t>
  </si>
  <si>
    <t>B1500000202</t>
  </si>
  <si>
    <t>PENDIENTE FACTURA POR LA ADQUISICION DE 56 BOTELLONES DE AGUA CRISTAL PURIFICADA</t>
  </si>
  <si>
    <t>B1500039164</t>
  </si>
  <si>
    <t>CORPORACION ESTATAL DE RADIO Y TELEVISION (CERTV)</t>
  </si>
  <si>
    <t>PENDIENTE PAGO DEL 10% DEL PRESUPUESTO DE PUBLICIDAD DE ACUERDO A LA LEY 134-03 DEL 1 AL 31/12/2022</t>
  </si>
  <si>
    <t>DISTRIBUIDORA DE REPUESTOS DEL CARIBE</t>
  </si>
  <si>
    <t xml:space="preserve">PENDIENTE FACTURA POR ADQUISICION DE AIRE GASOLINA, GASOIL Y ACEITE PARA SER UTILIZADOS EN LA INSTITUCION </t>
  </si>
  <si>
    <t>B1500000256</t>
  </si>
  <si>
    <t>PENDIENTE FACTURA POR EL PLAN DE INTERNET CORRESPONDIENTE A LA CTA 85569019 PERIODO 01-NOV-22 AL 30-NOV-22</t>
  </si>
  <si>
    <t>B1500046056</t>
  </si>
  <si>
    <t>SISTEMAS Y DESARROLLO DE MULTIFUNCIONALES, S.R.L.</t>
  </si>
  <si>
    <t>PENDIENTE FACTURA POR ADQUISICION DE SERVICIO RENTA BASICA SERVICIO DE IMPRESIÓN 1/3</t>
  </si>
  <si>
    <t>B1500000289</t>
  </si>
  <si>
    <t>PENDIENTE PAGO SUPLENCIA POR EL CARGO VACANTE ENC. DEPTO BOTANICA POR UN PERIODO DE 31 DIAS DEL MES DE NOVIEMBRE 2022</t>
  </si>
  <si>
    <t>RH-457</t>
  </si>
  <si>
    <t>SIGMATEC</t>
  </si>
  <si>
    <t xml:space="preserve">PENDIENTE FACTURA POR CURSO IN-HOUSE (LIDERAZGO INTEGRAL Y COACHING) IMPARTIDO A EMPLEADOS DE LA INSTITUCION </t>
  </si>
  <si>
    <t>EDYJCSA SRL</t>
  </si>
  <si>
    <t xml:space="preserve">PENDIENTE FACTURA POR ADQUISICION DE REPUESTOS PARA SER UTILIZADOS EN LA INSTITUCION </t>
  </si>
  <si>
    <t>B1500000546</t>
  </si>
  <si>
    <t xml:space="preserve">PENDIENTE FACTURA POR CONSUMO DE SERVICIO DE CATERING EN ACTIVIDADES REALIZADAS EN LA INSTITUCION </t>
  </si>
  <si>
    <t>B1500001720</t>
  </si>
  <si>
    <t>BILFREDO DUNO</t>
  </si>
  <si>
    <t>STEFANI NOBERTO</t>
  </si>
  <si>
    <t>PENDIENTE PAGO DE FIANZA POR ALQUILER DEL AREA DE PLANTAS MEDICINALES PARA BODA EL 10/12/22</t>
  </si>
  <si>
    <t>COMPU-OFFICE DOMINICANA, S.R.L.</t>
  </si>
  <si>
    <t xml:space="preserve">PENDIENTE FACTURA POR ADQUISICION DE MOBILIARIOS DE OFICINA PARA SER UTILIZADO EN LA INSTITUCION </t>
  </si>
  <si>
    <t>B1500003393</t>
  </si>
  <si>
    <t>WENDY´S MUEBLES, S.R.L.</t>
  </si>
  <si>
    <t>B1500000308</t>
  </si>
  <si>
    <t>LEON MORA ADAMES</t>
  </si>
  <si>
    <t>PENDIENTE PAGO DE INDEMNIZACION CORRESPONDIENTE A 16 AÑOS</t>
  </si>
  <si>
    <t>RH-459</t>
  </si>
  <si>
    <t>PENDIENTE PAGO DE LAS VACACIONES NO DISFRUTADAS CORRESPONDIENTE A 57 DIAS</t>
  </si>
  <si>
    <t>RH-460</t>
  </si>
  <si>
    <t>PENDIENTE PAGO AL PERSONAL DE LA DIVISION DE SERVICIOS GENERALES EL CUAL LABORO HORAS EXTRAS CUBRIENDO LAS ACTIVIDADES POR ALQUILERES DE ESPACIOS EN EL MES DE SEPTIEMBRE 2022</t>
  </si>
  <si>
    <t>RH-461</t>
  </si>
  <si>
    <t xml:space="preserve">YRIS CUEVAS </t>
  </si>
  <si>
    <t>PENDIENTE FACTURA POR DISEÑO-DIAGRAMACION REVISTA CIENTIFICA MOSCOSOA #21</t>
  </si>
  <si>
    <t>B150000061</t>
  </si>
  <si>
    <t>RAMIREZ &amp; MOJICA ENVOY PACK COURIER</t>
  </si>
  <si>
    <t xml:space="preserve">PENDIENTE FACTURA POR ADQUISICION DE SILLA SEMI EJECUTIVA PARA SER UTILIZADAS EN LA INSTITUCION </t>
  </si>
  <si>
    <t>B1500001391</t>
  </si>
  <si>
    <t>PEDRO ARVELO</t>
  </si>
  <si>
    <t>PENDIENTE PAGO EL CUAL LABORO HORAS EXTRAS CUBRIENDO LAS ACTIVIDADES POR ALQUILERES DE ESPACIOS LOS DIAS 11 Y 17 DEL MES DE SEPTIEMBRE 2022</t>
  </si>
  <si>
    <t>RH-462</t>
  </si>
  <si>
    <t>PENDIENTE PAGO EL CUAL LABORO HORAS EXTRAS CUBRIENDO LAS ACTIVIDADES POR ALQUILERES DE ESPACIOS LOS DIAS 24 Y 25 DEL MES DE SEPTIEMBRE 2022</t>
  </si>
  <si>
    <t>RH-463</t>
  </si>
  <si>
    <t xml:space="preserve">VIELKA FRANCINA CASTILLO </t>
  </si>
  <si>
    <t>PENDIENTE PAGO EL CUAL LABORO HORAS EXTRAS LOS DIAS 20 Y 23 DEL MES DE SEPTIEMBRE Y LOS DIAS 04, 05, 10, 12, 14, 18, 19, 21, 25, 28 Y 31 DEL MES DE OCTUBRE 2022</t>
  </si>
  <si>
    <t>RH-464</t>
  </si>
  <si>
    <t>PENDIENTE PAGO AL PERSONAL QUE ESTUVO LABORANDO EN EL XVI FESTIVAL NACIONAL DE PLANTAS Y FLORES DESDE EL 28 DE OCTUBRE HASTA EL MARTES 2 DE NOVIEMBRE 2022</t>
  </si>
  <si>
    <t>RH-471</t>
  </si>
  <si>
    <t>BRIMARGE GROUP</t>
  </si>
  <si>
    <t xml:space="preserve">PENDIENTE FACTURA POR LA ADQUISICION DE MOBILIARIOS DE OFICINA PARA SER UTILIZADOS EN LA INSTITUCION </t>
  </si>
  <si>
    <t>B1500000152</t>
  </si>
  <si>
    <t>SAMUEL CASTILLO DE JESUS</t>
  </si>
  <si>
    <t>PENDIENTE PAGO DE FIANZA POR ALQUILER DEL AREA DE LOS PINOS PARA BODA EL 17/12/22</t>
  </si>
  <si>
    <t>DARLIN YOSELIN TAVAREZ</t>
  </si>
  <si>
    <t>PENDIENTE PAGO DE FIANZA DEL AREA DE CACTUS PARA BODA EN FECHA 18/12/22</t>
  </si>
  <si>
    <t>PENDIENTE FACTURA POR LA ADQUISICION DE 28 BOTELLONES DE AGUA CRISTAL PURIFICADA</t>
  </si>
  <si>
    <t>B1500039341</t>
  </si>
  <si>
    <t>PENDIENTE FACTURA POR LA ADQUISICION DE 32 BOTELLONES DE AGUA CRISTAL PURIFICADA</t>
  </si>
  <si>
    <t>B1500039342</t>
  </si>
  <si>
    <t>ANTHURIANA DOMINICANA</t>
  </si>
  <si>
    <t xml:space="preserve">PENDIENTE FACTURA POR ADQUISICION DE POINSETTIA FLOR DE PASCUA Y PINOS ARAUCARIA PARA SER UTILIZADOS EN LA INSTITUCION </t>
  </si>
  <si>
    <t>B1500003798</t>
  </si>
  <si>
    <t>AMY ELIZABETTE RODRIGUEZ</t>
  </si>
  <si>
    <t>PENDIENTE PAGO DE FIANZA POR ALQUILER DE LA CATEDRAL DEL BAMBU PARA BODA EL 18/12/22</t>
  </si>
  <si>
    <t>IVETTE M. FELIZ</t>
  </si>
  <si>
    <t>PENDIENTE PAGO DE FIANZA POR ALQUILERES DEL DOMUS PEQUEÑO PARA BODA EL 29/12/22</t>
  </si>
  <si>
    <t>CARLA HERRERA</t>
  </si>
  <si>
    <t>PENDIENTE PAGO DE FIANZA POR ALQUILER DE LA LAGUNA DEL PALMAR PARA CUMPLEAÑOS EL 27/12/22</t>
  </si>
  <si>
    <t xml:space="preserve">PATRICIO MANZUETA </t>
  </si>
  <si>
    <t>PENDIENTE PAGO DE NOMINA FIJA ADICIONAL DEL MES DE DICIEMBRE 2022</t>
  </si>
  <si>
    <t>RH-880</t>
  </si>
  <si>
    <t>SEGURO INAVI</t>
  </si>
  <si>
    <t>NELSON ODALI FERNANDEZ</t>
  </si>
  <si>
    <t>PENDIENTE PAGO EL CUAL LABORO HORAS EXTRAS CUBRIENDO LAS ACTIVIDADES EL DIA 3/12/22</t>
  </si>
  <si>
    <t>RH477</t>
  </si>
  <si>
    <t>FLOW SRL MOBILIARIO INSTITUCIONAL</t>
  </si>
  <si>
    <t>B1500000809</t>
  </si>
  <si>
    <t>ASOCIACION DOMINICANA DE PRODUCTORES DE LECHE, INC</t>
  </si>
  <si>
    <t xml:space="preserve">PENDIENTE FACTURA POR ADQUISICION DE ALIMENTOS PARA PECES </t>
  </si>
  <si>
    <t>B1500001292</t>
  </si>
  <si>
    <t>PENDIENTE PAGO AL PERSONAL DE LA DIVISION DE SERVICIOS GENERALES EL CUAL LABORO HORAS EXTRAS CUBRIENDO LAS ACTIVIDADES POR ALQUILERES DE ESPACIOS EN EL MES DE OCTUBRE 2022</t>
  </si>
  <si>
    <t>RH-476</t>
  </si>
  <si>
    <t>PENDIENTE PAGO EL CUAL LABORO HORAS EXTRAS CUBRIENDO LAS ACTIVIDADES POR ALQUILERES DE ESPACIOS LOS DIAS 29 Y 30 DEL MES DE OCTUBRE 2022</t>
  </si>
  <si>
    <t>RH-478</t>
  </si>
  <si>
    <t>PENDIENTE PAGO EL CUAL LABORO HORAS EXTRAS CUBRIENDO LAS ACTIVIDADES POR ALQUILERES DE ESPACIOS LOS DIAS 09, 16 Y 21 DEL MES DE OCTUBRE 2022</t>
  </si>
  <si>
    <t>RH-479</t>
  </si>
  <si>
    <t>PENDIENTE PAGO EL CUAL LABORO HORAS EXTRAS CUBRIENDO LAS ACTIVIDADES POR ALQUILERES DE ESPACIOS LOS DIAS 22, 23 Y 28 DEL MES DE OCTUBRE 2022</t>
  </si>
  <si>
    <t>RH-480</t>
  </si>
  <si>
    <t>PENDIENTE FACTURA POR ADQUISICION DE 61.38 GAS LICUADO DE PETROLEO</t>
  </si>
  <si>
    <t>B1500017294</t>
  </si>
  <si>
    <t>LUIS FUENTES</t>
  </si>
  <si>
    <t>PENDIENTE PAGO DE FIANZA POR ALQUILER DEL DOMUS PEQUEÑO PARA MEMORIAL EL 18/12/22</t>
  </si>
  <si>
    <t>MILDRED TEJEDA</t>
  </si>
  <si>
    <t>PENDIENTE PAGO DE FIANZA POR ALQUILER DEL DOMUS GRANDE PARA FIESTA NAVIDEÑA EL 16/12/22</t>
  </si>
  <si>
    <t>COLECTOR CONTRIBUCIONES AL INAVI</t>
  </si>
  <si>
    <t>PENDIENTE FACTURA POR EL 50% DE SERVICIOS FUNERARIOS A LOS EMPLEADOS DEL JARDIN, MAYO 2022</t>
  </si>
  <si>
    <t>B1500001132</t>
  </si>
  <si>
    <t>PENDIENTE FACTURA POR EL 50% DE SERVICIOS FUNERARIOS A LOS EMPLEADOS DEL JARDIN, JUNIO 2022</t>
  </si>
  <si>
    <t>B1500001133</t>
  </si>
  <si>
    <t>PENDIENTE FACTURA POR EL 50% DE SERVICIOS FUNERARIOS A LOS EMPLEADOS DEL JARDIN, JULIO 2022</t>
  </si>
  <si>
    <t>B1500001134</t>
  </si>
  <si>
    <t>PENDIENTE FACTURA POR EL 50% DE SERVICIOS FUNERARIOS A LOS EMPLEADOS DEL JARDIN, AGOSTO 2022</t>
  </si>
  <si>
    <t>B1500001135</t>
  </si>
  <si>
    <t>PENDIENTE FACTURA POR EL 50% DE SERVICIOS FUNERARIOS A LOS EMPLEADOS DEL JARDIN, SEPTIEMBRE 2022</t>
  </si>
  <si>
    <t>B1500001136</t>
  </si>
  <si>
    <t>PENDIENTE FACTURA POR EL 50% DE SERVICIOS FUNERARIOS A LOS EMPLEADOS DEL JARDIN, OCTUBRE 2022</t>
  </si>
  <si>
    <t>B1500001137</t>
  </si>
  <si>
    <t>PENDIENTE FACTURA POR EL 50% DE SERVICIOS FUNERARIOS A LOS EMPLEADOS DEL JARDIN, NOVIEMBRE 2022</t>
  </si>
  <si>
    <t>B1500001138</t>
  </si>
  <si>
    <t>PENDIENTE FACTURA POR EL 50% DE SERVICIOS FUNERARIOS A LOS EMPLEADOS DEL JARDIN, DICIEMBRE 2022</t>
  </si>
  <si>
    <t>B1500001139</t>
  </si>
  <si>
    <t>JOSE ARIAS</t>
  </si>
  <si>
    <t>PENDIENTE PAGO DE FIANZA EN EL DOMUS GRANDE PARA FIESTA DE COLEGIO EN FECHA 19/12/22</t>
  </si>
  <si>
    <t>B1500007795</t>
  </si>
  <si>
    <t>PENDIENTE FACTURA POR EL PLAN DE INTERNET CORRESPONDIENTE A LA CTA 84163506 PERIODO 14-NOV-22 AL 13-DIC-22</t>
  </si>
  <si>
    <t>B1500046406</t>
  </si>
  <si>
    <t xml:space="preserve">VARIOS SEGÚN ANEXOS </t>
  </si>
  <si>
    <t>PENDIENTE PAGO AL PERSONAL DE LA DIVISION DE SERVICIOS GENERALES EL CUAL LABORO HORAS EXTRAS CUBRIENDO LAS ACTIVIDADES POR ALQUILERES DE ESPACIOS EN EL MES DE NOVIEMBRE 2022</t>
  </si>
  <si>
    <t>RH-481</t>
  </si>
  <si>
    <t>JOSE BIENVENIDO DE LOS SANTOS</t>
  </si>
  <si>
    <t>PENDIENTE PAGO EL CUAL LABORO HORAS EXTRAS CUBRIENDO LAS CTIVIDADES POR ALQUILERES DE ESPACIOS LOS DIAS 20, 26 Y 27 DEL MES DE NOVIEMBRE 200</t>
  </si>
  <si>
    <t>RH-482</t>
  </si>
  <si>
    <t>SOLANLLY VARGAS HERNANDEZ</t>
  </si>
  <si>
    <t>PENDIENTE PAGO DE PASANTIA EN LA DIVISION DE BANCO DE SEMILLAS DESDE EL 13 DE SEPTIEMBRE HASTA EL 04 DE DICIEMBRE 2022</t>
  </si>
  <si>
    <t>RH-483</t>
  </si>
  <si>
    <t>PENDIENTE PAGO DE NOMINA TEMPORAL ADICIONAL DICIEMBRE 2022</t>
  </si>
  <si>
    <t>RH-NOMINA</t>
  </si>
  <si>
    <t>PENDIENTE PAGO DE NOMINA FIJA ADICIONAL DICIEMBRE 2022</t>
  </si>
  <si>
    <t>WORLD TECHNOLOGY TATIS, SRL</t>
  </si>
  <si>
    <t xml:space="preserve">PENDIENTE FACTURA POR ADQUISICION DE GEL ANTIBACTERIAL Y ALCOHOL ISOPROPILICO PARA SER UTILIZADO EN LA INSTITUCION </t>
  </si>
  <si>
    <t>B1500000897</t>
  </si>
  <si>
    <t xml:space="preserve">PENDIENTE FACTURA POR ADQUISICION DE ARTICULOS DE FERRETERIA PARA SER UTILIZADOS EN LA INSTITUCION </t>
  </si>
  <si>
    <t>B1500000852</t>
  </si>
  <si>
    <t>PENDIENTE PAGO DE NOMINA FIJA MES DE DICIEMBRE 2022</t>
  </si>
  <si>
    <t>PENDIENTE PAGO DE NOMINA CARÁCTER TEMPORAL DICIEMBRE 2022</t>
  </si>
  <si>
    <t xml:space="preserve">PENDIENTE FACTURA POR ADQUISICION DE CAJA DE SEGURIDAD (CAJA FUERTE) PARA SER UTILIZADA EN LA INSTITUCION </t>
  </si>
  <si>
    <t>B1500000155</t>
  </si>
  <si>
    <t>PENDIENTE FACTURA POR ADQUISICION DE CASAS DE CAMPAÑA PARA SER UTILIZADAS EN LOS VIAJES DE CAMPOR DEL DEPTO DE BOTANICA</t>
  </si>
  <si>
    <t>B1500000156</t>
  </si>
  <si>
    <t>GARENA, SRL</t>
  </si>
  <si>
    <t xml:space="preserve">PENDIENTE FACTURA POR ADQUISICION DE ROLLOS DE PAPEL HIGIENICO PARA SER UTILIZADO EN LA INSTITUCION </t>
  </si>
  <si>
    <t>B1500000364</t>
  </si>
  <si>
    <t>PENDIENTE FACTURA POR LA ADQUISICION DE MAVIC MINI 3 DJI PRO RC SINGLE (DRONE) PARA SER UTILIZADO EN LA INSTITUCION</t>
  </si>
  <si>
    <t>B1500000125</t>
  </si>
  <si>
    <t xml:space="preserve">PENDIENTE FACTURA POR ADQUISICION DE BATERIAS PARA SER UTILIZADAS EN LOS VEHICULOS, GENERADOR ELECTRICO DE LA INSTITUCION </t>
  </si>
  <si>
    <t>B1500000262</t>
  </si>
  <si>
    <t xml:space="preserve">PENDIENTE FACTURA POR LA ADQUISICION DE 2 MESA XTECH CON TOPE PARA SER UTILIZADAS EN LA INSTITUCION </t>
  </si>
  <si>
    <t>B1500003440</t>
  </si>
  <si>
    <t>OLGA ALTAGRACIA VICTORIANO DE LOS SANTOS</t>
  </si>
  <si>
    <t>PENDIENTE PAGO DE FIANZA POR ALQUILER DEL DOMUS PEQUEÑO PARA BABY SHOWER EL 27/12/22</t>
  </si>
  <si>
    <t>XIOMARA ESPECIALIDADES SRL</t>
  </si>
  <si>
    <t>PENDIENTE FACTURA POR ADQUISICION DE REFRIGERIO PREEMPACADO PARA 280 PERSONAS CON MOTIVO A JORNADA DE SOCIALIZACION DE LA CARTA COMPROMISO JBN</t>
  </si>
  <si>
    <t>B1500000773</t>
  </si>
  <si>
    <t xml:space="preserve">PENDIENTE FACTURA POR ADQUISICION DE SERVICIO DE ALMUERZO TIPO BUFFET PARA 280 PERSONAS ACTIVIDAD DE SOCIALIZACION PARA RECONOCER LA LABOR DE LOS EMPLEADOS DESTACADOS </t>
  </si>
  <si>
    <t>B1500000774</t>
  </si>
  <si>
    <t>MOTO MARITZA, SRL</t>
  </si>
  <si>
    <t>PENDIENTE FACTURA POR ADQUISICION DE LUIBRICANTES PARA SER UTILIZADOS EN LA INSTITUCION</t>
  </si>
  <si>
    <t>B1500000627</t>
  </si>
  <si>
    <t>PENDIENTE FACTURA POR CONTRATACION DE EMPRESA ESPECIAALIZADA PARA MANEJO DE LAS REDES SOCIALES DEL JBN MES DE DICIEMBRE 2022</t>
  </si>
  <si>
    <t>B1500000010</t>
  </si>
  <si>
    <t>INVERSIONES SANFRA SRL</t>
  </si>
  <si>
    <t>PENDIENTE FACTURA POR LA ADQUISICION DE ROLLOS DE PAPEL HIGIENICO INSTITUCIONAL</t>
  </si>
  <si>
    <t>B1500000501</t>
  </si>
  <si>
    <t>JOSE VICENTE ROSENDO ARIAS</t>
  </si>
  <si>
    <t>PENDIENTE PAGO DE FIANZA DEL DOMUS GRANDE PARA BODA EN FECHA 23/12/2022</t>
  </si>
  <si>
    <t>COVOMESA, SRL</t>
  </si>
  <si>
    <t>PENDIENTE FACTURA POR LA ADQUISICION DE SUMINISTRO Y COLOCACION DE PUERTA Y CRISTAL FIJO EN PUERTA DEL JBN</t>
  </si>
  <si>
    <t>B1500000048</t>
  </si>
  <si>
    <t>PENDIENTE FACTURA POR LA ADQUISICION DE 44.15 GALONES DE GAS PARA USO EN LA COCINA DE LOS SERVIDORES DE LA INSTITUCION</t>
  </si>
  <si>
    <t>B1500017328</t>
  </si>
  <si>
    <t>CASA DOÑA MARCIA, CADOMA</t>
  </si>
  <si>
    <t>B1500000311</t>
  </si>
  <si>
    <t>KHALICCO INVESTMENTS, SRL</t>
  </si>
  <si>
    <t xml:space="preserve">PENDIENTE FACTURA POR LA ADQUISICION DE ARTICULOS DE FERRETERIA PARA SER UTILIZADOS EN LA INSTITUCION </t>
  </si>
  <si>
    <t>B1500000746</t>
  </si>
  <si>
    <t>IMPLEMENTOS Y MAQUINARIAS (IMCA)</t>
  </si>
  <si>
    <t xml:space="preserve">PENDIENTE FACTURA POR LA ADQUISICION DE REPUESTOS PARA SER UTILIZADOS EN LA INSTITUCION </t>
  </si>
  <si>
    <t xml:space="preserve">PENDIENTE FACTURA POR LA ADQUISICION DE BUJIA PARA SER UTILIZADOS EN LA INSTITUCION </t>
  </si>
  <si>
    <t xml:space="preserve">PENDIENTE FACTURA POR ADQUISICION DE GOMAS TRASERAS PARA SER UTILIZADAS EN LOS VEHICULOS DE LA INSTITUCION </t>
  </si>
  <si>
    <t>B1500000748</t>
  </si>
  <si>
    <t xml:space="preserve">PENDIENTE FACTURA POR ADQUISICION DE CARRETILLAS PARA SER UTILIZADAS EN LA INSTITUCION </t>
  </si>
  <si>
    <t>B1500000749</t>
  </si>
  <si>
    <t>DOVINET</t>
  </si>
  <si>
    <t xml:space="preserve">PENDIENTE FACTURA POR LA CONTRATACION DE SERVICIO PARA LA ACTUALIZACION Y MIGRACION DE LA BASE DE DATOS DEL SERVIDOR DEL SISTEMA DEL CLUB DE CAMINANTES </t>
  </si>
  <si>
    <t>B1500000158</t>
  </si>
  <si>
    <t>PENDIENTE FACTURA POR ADQUISICION DE SLEEPING BAG, SLEEPING BAD,  PARA SER UTILIZADOS EN LOS VIAJES DE CAMPOR DEL DEPTO DE BOTANICA</t>
  </si>
  <si>
    <t>B1500000160</t>
  </si>
  <si>
    <t xml:space="preserve">PENDIENTE FACTURA POR ADQUISICION DE ARTICULOS FERRETERO PARA SER UTILIZADOS EN LA INSTITUCION </t>
  </si>
  <si>
    <t>B1500000855</t>
  </si>
  <si>
    <t xml:space="preserve">PENDIENTE FACTURA POR ADQUISICION DE ESCALERA PEQUEÑA Y PISTOLA DE IMPACTO M18 PARA SER UTILIZADOS EN LA INSTITUCION </t>
  </si>
  <si>
    <t>B1500000856</t>
  </si>
  <si>
    <t>IMPRENTA AMIGO DEL HOGAR</t>
  </si>
  <si>
    <t xml:space="preserve">PENDIENTE IMPRESIÓN DE LIBROS </t>
  </si>
  <si>
    <t>B1500000394</t>
  </si>
  <si>
    <t>B1500107165</t>
  </si>
  <si>
    <t>SOLENI JEAN BAPTISTA</t>
  </si>
  <si>
    <t>PENDIENTE PAGO DE FIANZA POR ALQUILER DEL PATIO ESPAÑOL PARA BODA EL 29/12/2022</t>
  </si>
  <si>
    <t>ASOCIACION DE IGLESIAS DE CRISTO DE GAZCUE</t>
  </si>
  <si>
    <t>PENDIENTE PAGO DE FIANZA DEL DOMUS PEQUEÑO PARA DESAYUNO EN FECHA 07/01/2023</t>
  </si>
  <si>
    <t xml:space="preserve">PENDIENTE FACTURA POR ADQUISICION DE EQUIPOS DE INFORMATICA PARA SER UTILIZADOS EN LA INSTITUCION </t>
  </si>
  <si>
    <t>B1500004772</t>
  </si>
  <si>
    <t xml:space="preserve">ERIK ANTONIO ALMONTE BELLIARD </t>
  </si>
  <si>
    <t>PENDIENTE PAGO DE LAS VACACIONES NO DISFRUTADAS CORRESPONDIENTE A 13 DIAS</t>
  </si>
  <si>
    <t>RH-496</t>
  </si>
  <si>
    <t>PENDIENTE PAGO EL CUAL ALBORO HORAS EXTRAS DURANTE EL MES DE NOVIEMBRE Y DICIEMBRE 2022</t>
  </si>
  <si>
    <t>RH-497</t>
  </si>
  <si>
    <t xml:space="preserve">MARLENY DEL ROSARIO </t>
  </si>
  <si>
    <t>PENDIENTE PAGO EL CUAL ALBORO HORAS EXTRAS EL DIA 21/12/22</t>
  </si>
  <si>
    <t>RH-498</t>
  </si>
  <si>
    <t xml:space="preserve">PENDIENTE FACTURA POR ADQUISICION DE AGENDAS PERSONALIZADAS Y BOLSOS POLIPROPILENO PARA SER UTILIZADOS EN LA INSTITUCION </t>
  </si>
  <si>
    <t>B1500001572</t>
  </si>
  <si>
    <t xml:space="preserve">PENDIENTE FACTURA POR ADQUISICION DE MAQUINARIAS Y EQUIPOS PARA SER UTILIZADOS EN LA INSTITUCION </t>
  </si>
  <si>
    <t>B1500000859</t>
  </si>
  <si>
    <t>PENDIENTE FACTURA POR EL SERVICIO CELULAR ASIGNADOS AL DIRECTOR Y SUB-DIRECTOR DE LA INSTITUCION, MES DE DICIEMBRE 2022</t>
  </si>
  <si>
    <t>B1500191359</t>
  </si>
  <si>
    <t>PENDIENTE FACTURA DEL SERVICIO DE TELEFONO, INTERNET Y FAX AL MES DE DICIEMBRE 2022</t>
  </si>
  <si>
    <t>B1500191356</t>
  </si>
  <si>
    <t>B1500191357</t>
  </si>
  <si>
    <t>B1500191358</t>
  </si>
  <si>
    <t>PENDIENTE FACTURA DEL SERVICIO PLAN FLOTILLAS E INTERNET CORRESPONDIENTE AL MES DE DICIEMBRE 2022</t>
  </si>
  <si>
    <t>B1500190798</t>
  </si>
  <si>
    <t>JANET MARIBEL PEREZ GOMEZ</t>
  </si>
  <si>
    <t>PENDIENTE PAGO DE FIANZA DEL DOMUS GRANDE PARA CUMPLEAÑOS EN FECHA 06/01/2023</t>
  </si>
  <si>
    <t>ACTUALIDADES</t>
  </si>
  <si>
    <t>B1500001235</t>
  </si>
  <si>
    <t>BOSQUESA</t>
  </si>
  <si>
    <t>PENDIENTE FACTURA POR ADQUISICION DE PIEZAS, RESPUESTOS Y PARA REPARACION Y MANTENIMIENTO DE EQUIPOS</t>
  </si>
  <si>
    <t>B1500002502</t>
  </si>
  <si>
    <t>DIGITAL BUSINESS GROUP DBG SRL-DOMINICANA</t>
  </si>
  <si>
    <t xml:space="preserve">PENDIENTE FACTURA POR ADQUISICION DE SCANSNAP PARA SER UTILIZADOS EN LAINSTITUCION </t>
  </si>
  <si>
    <t>B1500000134</t>
  </si>
  <si>
    <t>QUICK PRINT</t>
  </si>
  <si>
    <t>PENDIENTE FACTURA POR LA DIAGRAMACION DE CARPETAS Y MEMORAS INSTITUCIONALES</t>
  </si>
  <si>
    <t>B1500000329</t>
  </si>
  <si>
    <t>LOS HIDALGOS</t>
  </si>
  <si>
    <t xml:space="preserve">PENDIENTE FACTURA POR ADQUISICION DE MEDICAMENTOS PARA CONSUMO EN LA INSTITUCION </t>
  </si>
  <si>
    <t>B1500099662</t>
  </si>
  <si>
    <t>B1500099663</t>
  </si>
  <si>
    <t>PENDIENTE IMPRESIÓN DE REVISTAS</t>
  </si>
  <si>
    <t>B1500000395</t>
  </si>
  <si>
    <t xml:space="preserve">PENDIENTE FACTURA ENERGIA ELECTRICA AL MES DE DICIEMBRE 2022 </t>
  </si>
  <si>
    <t>B1500343576</t>
  </si>
  <si>
    <t>PENDIENTE FACTURA ENERGIA ELECTRICA AL MES DE DICIEMBRE 2022 PERIODO 17/11/2022-17/12/2022</t>
  </si>
  <si>
    <t>B1500345536</t>
  </si>
  <si>
    <t>B1500345537</t>
  </si>
  <si>
    <t>TOTAL DICIEMBRE 2022</t>
  </si>
  <si>
    <t>B1500039367</t>
  </si>
  <si>
    <t>B1500039493</t>
  </si>
  <si>
    <t>B1500039043</t>
  </si>
  <si>
    <t>YAN CARLOS DEL ROSARIO SANTANA</t>
  </si>
  <si>
    <t>PENDIENTE PAGO DE FIANZA DEL AREA DE LOS PINOS Y CATEDRAL DEL BAMBU PARA BODA EN FECHA 15/1/23</t>
  </si>
  <si>
    <t>PAGO DE FACTURA, POR EL USO DE AGUA POTABLE, MES DE ENERO 2023.</t>
  </si>
  <si>
    <t>B1500109348</t>
  </si>
  <si>
    <t>B1500109349</t>
  </si>
  <si>
    <t>B1500109353</t>
  </si>
  <si>
    <t>RAUL VASQUEZ SARITA</t>
  </si>
  <si>
    <t>PENDIENTE PAGO DE FIANZA DEL AREA VERDE DEL TE PARA CUM´LEAÑOS EN FECHA 18/1/23</t>
  </si>
  <si>
    <t>PENDIENTE PAGO SUPLENCIA POR EL CARGO VACANTE ENC. DEPTO BOTANICA POR UN PERIODO DE 31 DIAS DEL MES DE DICIEMBRE 2022</t>
  </si>
  <si>
    <t>RH-002</t>
  </si>
  <si>
    <t xml:space="preserve">VARIOS SEGÚN ANEXO </t>
  </si>
  <si>
    <t>PENDIENTE PAGO AL PERSONAL DE LA SECCION DE TRANSPORTACION QUE ESTUVO LABORANDO EL DIA FERIADO 02 DE ENERO (DIA FERIADO POR DISPOSICION PRESIDENCIAL)</t>
  </si>
  <si>
    <t>RH-003</t>
  </si>
  <si>
    <t xml:space="preserve">OLGA DOLORES CORDERO </t>
  </si>
  <si>
    <t>PENDIENTE PAGO DE FIANZA DEL DOMUS GRANDE PARA CUMPLEAÑOS DE 15 AÑOS EN FECHA 18/2/23</t>
  </si>
  <si>
    <t>PENDIENTE FACTURA POR EL PLAN DE INTERNET CORRESPONDIENTE A LA CTA 85569019 PERIODO 01-DIC-22 AL 31-DIC-22</t>
  </si>
  <si>
    <t>B1500046949</t>
  </si>
  <si>
    <t>PENDIENTE FACTURA POR LA ADQUISICION DE 51 BOTELLONES DE AGUA CRISTAL PURIFICADA</t>
  </si>
  <si>
    <t>B1500040059</t>
  </si>
  <si>
    <t>PENDIENTE PAGO AL PERSONAL DE LA DIVISION DE SERVICIO AL PUBLICO QUE ESTUVO LABOTANDO EL DIA FERIADO 02 DE ENERO (DIA FERIADO POR DISPOSICION PRESIDENCIAL)</t>
  </si>
  <si>
    <t>RH-005</t>
  </si>
  <si>
    <t>PENDIENTE PAGO DE COMPENSACION A MENSAJEROS POR USO DE SUS MOTORES EN EL MES DE ENERO 2023</t>
  </si>
  <si>
    <t>RH-006</t>
  </si>
  <si>
    <t>PENDIENTE PAGO POR COMPENSACION SERVICIOS DE SEGURIDAD CORRESPONDIENTE AL MES DE ENERO 2023</t>
  </si>
  <si>
    <t>RH-007</t>
  </si>
  <si>
    <t>PENDIENTE PAGO AL PERSONAL DE LA DIVISION DE TESORERIA QUE ESTUVO LABORANDO EL DIA FERIADO 02 DE ENERO (DIA FERIADO POR DISPOSICION PRESIDENCIAL)</t>
  </si>
  <si>
    <t>RH-011</t>
  </si>
  <si>
    <t>PENDIENTE PAGO EL CUAL LABORO HORAS EXTRAS CUBRIENDO LAS ACTIVIDADES POR ALQUILERES DE ESPACIOS LOS DIAS 19, 20, 21, 26, 27 Y 28 DEL MES DE DICIEMBRE 2022</t>
  </si>
  <si>
    <t>RH-008</t>
  </si>
  <si>
    <t>ROSA MARIA GIL</t>
  </si>
  <si>
    <t>PENDIENTE PAGO EL CUAL LABORO HORAS EXTRAS CUBRIENDO LAS ACTIVIDADES POR ALQUILLERES DE ESPACIOS LOS DIAS 10 Y 11 DEL MES DE DICIEMBRE 2022</t>
  </si>
  <si>
    <t>RH-009</t>
  </si>
  <si>
    <t>PENDIENTE PAGO AL PERSONAL DE LA DIVISION DE SERVICIOS GENERALES EL CUAL LABORO HORAS EXTRAS CUBRIENDO LAS ACTIVIDADES POR ALQUILERES DE ESPACIOS EN EL MES DE DICIEMBRE 2022</t>
  </si>
  <si>
    <t>RH-010</t>
  </si>
  <si>
    <t>PENDIENTE PAGO DE SEGURO COMPLEMENTARIOS DE SALUD AL SUB-DIRECTOR Y ENC DEL TIC, CORRESPONDIENTE AL MES DE ENERO 2023</t>
  </si>
  <si>
    <t>B15000026637</t>
  </si>
  <si>
    <t>DESIREE VALDEZ</t>
  </si>
  <si>
    <t>PENDIENTE PAGO DE FIANZA POR ALQUILER DE 1/2 PATIO ESPAÑOL PARA BABY SHOWER EL 15/01/2023</t>
  </si>
  <si>
    <t>MARIA  ISABEL AQUINO NAVARRO</t>
  </si>
  <si>
    <t>PENDIENTE PAGO DE FIANZA DE LA ACTIVIDAD CUMPLEAÑOS CELEBRADA EL 12/02/2022 EN EL PATIO ESPAÑOL</t>
  </si>
  <si>
    <t>PENDIENTE FACTURA POR LA ADQUISICION DE 43 BOTELLONES DE AGUA CRISTAL PURIFICADA</t>
  </si>
  <si>
    <t>B1500040121</t>
  </si>
  <si>
    <t>PENDIENTE PAGO AL PERSONAL QUE ESTUVO LABORANDO EL LUNES 09 DE ENERO FERIADO POR MOTIVO DE REYES</t>
  </si>
  <si>
    <t>RH-019</t>
  </si>
  <si>
    <t>PENDIENTE PAGO AL PERSONAL QUE ESTUVO LABORANDO EL DIA FERIADO 02 DE ENERO (DIA FERIADO POR DISPOSICION PRESIDENCIAL)</t>
  </si>
  <si>
    <t>RH-020</t>
  </si>
  <si>
    <t>B1500047277</t>
  </si>
  <si>
    <t>PENDIENTE FACTURA SEGURO COMPLEMENTARIO DE SALUD MENOS NOTA DE CREDITO</t>
  </si>
  <si>
    <t>B1500007933</t>
  </si>
  <si>
    <t>INTERDECO</t>
  </si>
  <si>
    <t xml:space="preserve">PENDIENTE FACTURA POR ADQUISICION DE ALFOMBRAS PARA SER UTILIZADAS EN LA INSTITUCION </t>
  </si>
  <si>
    <t>B1500000365</t>
  </si>
  <si>
    <t>BLADY &amp; ASOCIADOS, SRL</t>
  </si>
  <si>
    <t>PENDIENTE PAGO DE FIANZA POR ALQUILER DE 1/2 PLAZA CENTRAL PARA EXHIBICION DE VEHICULOS LOS DIAS 25, 26 Y 27/01/2023</t>
  </si>
  <si>
    <t>PENDIENTE ITBIS CORRESPONDIENTE A ALQUILER DE 1/2 PLAZA CENTRAL PARA EXHIBICION DE VEHICULOS LOS DIAS 25, 26 Y 27/01/2023</t>
  </si>
  <si>
    <t>PENDIENTE FACTURA POR EL USO DE SERVICIO CELULAR ASIGNADO AL DIRECTOR Y SUB-DIRECTOR DE LA INSTITUCION MES DE ENERO 2023</t>
  </si>
  <si>
    <t>E450000001666</t>
  </si>
  <si>
    <t>PENDIENTE FACTURA DEL SERVICIO PLAN FLOTILLAS E INTERNET CORRESPONDIENTE AL MES DE ENERO 2023</t>
  </si>
  <si>
    <t>E450000001548</t>
  </si>
  <si>
    <t>PENDIENTE PAGO CORRESPONDIENTE AL PERSONAL DE LOS DIFERENTES DEPARTAMENTOS QUE ESTUVIERON LABORANDO EL DIA FERIADO 21 DE ENERO (DIA DE LA VIRGEN DE LA ALTAGRACIA) 2023</t>
  </si>
  <si>
    <t>RH-036</t>
  </si>
  <si>
    <t>E450000000966</t>
  </si>
  <si>
    <t>E450000001188</t>
  </si>
  <si>
    <t>E450000001625</t>
  </si>
  <si>
    <t>MIRIAM VALDEZ</t>
  </si>
  <si>
    <t>PENDIENTE PAGO DE FIANZA DEL DOMUS PEQUEÑO EL DIA 12/2/23</t>
  </si>
  <si>
    <t>PENDIENTE FACTURA ENERGIA ELECTRICA AL MES DE ENERO 2023 PERIODO 17/12/2022-17/01/2023</t>
  </si>
  <si>
    <t>B1500351775</t>
  </si>
  <si>
    <t>B1500351776</t>
  </si>
  <si>
    <t>TOTAL ENERO 2023</t>
  </si>
  <si>
    <t>PENDIENTE PAGO RENOVACION DE POLIZA DE SEGURO VEHICULOS DE MOTOR FLOTILLA VIGENCIA: DESDE 04/01/2023 HASTA 04/01/2024</t>
  </si>
  <si>
    <t>B1500039162</t>
  </si>
  <si>
    <t>YULISA EVANGELISTA MATOS</t>
  </si>
  <si>
    <t>PENDIENTE PAGO DE INDEMNIZACION CORRESPONDIENTE A 3 AÑOS</t>
  </si>
  <si>
    <t>RH-022</t>
  </si>
  <si>
    <t>PENDIENTE PAGO DE LAS VACACIONES NO DISFRUTADAS CORRESPONDIENTE A 12 DIAS</t>
  </si>
  <si>
    <t>RH-023</t>
  </si>
  <si>
    <t>PENDIENTE PAGO DE COMPENSACION A MENSAJEROS POR USO DE SUS MOTORES EN EL MES DE FEBRERO 2023</t>
  </si>
  <si>
    <t>DF-016</t>
  </si>
  <si>
    <t>PENDIENTE PAGO POR COMPENSACION SERVICIOS DE SEGURIDAD CORRESPONDIENTE AL MES DE FEBRERO 2023</t>
  </si>
  <si>
    <t>DF-015</t>
  </si>
  <si>
    <t>JULIO ANTONIO RODRIGUEZ MARTE</t>
  </si>
  <si>
    <t>PENDIENTE PAGO DE INDEMNIZACION CORRESPONDIENTE A 1 AÑO</t>
  </si>
  <si>
    <t>RH-035</t>
  </si>
  <si>
    <t>PENDIENTE PAGO DE SEGURO COMPLEMENTARIOS DE SALUD AL SUB-DIRECTOR, ENC. DEL TIC Y ASISTENTE DEL DIRECTOR</t>
  </si>
  <si>
    <t>B1500026869</t>
  </si>
  <si>
    <t>B1500039691</t>
  </si>
  <si>
    <t>CORPORACION DEL ACUEDUCTO Y ALCANTARILLADO DE SANTO DOMINGO                                                      CAASD</t>
  </si>
  <si>
    <t>PAGO DE FACTURA, POR EL USO DE AGUA POTABLE, MES DE FEBRERO 2023.</t>
  </si>
  <si>
    <t>B1500110678</t>
  </si>
  <si>
    <t>B1500110679</t>
  </si>
  <si>
    <t>B1500110682</t>
  </si>
  <si>
    <t>PENDIENTE PAGO SUPLENCIA POR EL CARGO VACANTE ENC. DEPTO BOTANICA POR UN PERIODO DE 31 DIAS DEL MES DE ENERO 2023</t>
  </si>
  <si>
    <t>RH-045</t>
  </si>
  <si>
    <t xml:space="preserve">RAFAEL LIBRADO GONZALEZ SANTA </t>
  </si>
  <si>
    <t>PENDIENTE PAGO DE LAS VACACIONES NO DISFRUTADAS CORRESPONDIENTE A 60 DIAS</t>
  </si>
  <si>
    <t>RH-046</t>
  </si>
  <si>
    <t>GILDA VALERA</t>
  </si>
  <si>
    <t>PENDIENTE PAGO DE FIANZA DEL AREA DEL RELOJ PARA PASADIA FAMILIAR EN FECHA 22/04/23</t>
  </si>
  <si>
    <t>PENDIENTE FACTURA POR EL PLAN DE INTERNET CORRESPONDIENTE A LA CTA 85569019 PERIODO 01-ENE-23 AL 31-ENE-23</t>
  </si>
  <si>
    <t>B1500047822</t>
  </si>
  <si>
    <t>FATIMA DE LOS SANTOS</t>
  </si>
  <si>
    <t>PENDIENTE PAGO POR DEVOLUCION CORRESPONDIENTE A GASTOS EDUCATIVO</t>
  </si>
  <si>
    <t>RH-049</t>
  </si>
  <si>
    <t>ACECH</t>
  </si>
  <si>
    <t>PENDIENTE PAGO DE FIANZA POR ALQUILER DEL AREA DEL RELOJ Y RUTA CAMINATA EL 04/02/2023</t>
  </si>
  <si>
    <t xml:space="preserve">PENDIENTE PAGO AL PERSONAL DE LOS DIFERENTES DEPARTAMENTOS QUE ESTUVIERON LABORANDO EL DIA 30 DE ENERO </t>
  </si>
  <si>
    <t>RH-053</t>
  </si>
  <si>
    <t>FRANKLIN MONTERO CASTILLO</t>
  </si>
  <si>
    <t>PENDIENTE PAGO EL CUAL LABORO HORAS EXTRAS DURANTE EL MES DE ENERO 2023</t>
  </si>
  <si>
    <t>RH-054</t>
  </si>
  <si>
    <t>ENRYS MANUEL PEREZ</t>
  </si>
  <si>
    <t>RH-055</t>
  </si>
  <si>
    <t>YUDELSI DE RABEN</t>
  </si>
  <si>
    <t>PENDIENTE PAGO DE FIANZA DEL PATIO ESPAÑOL PARA BABY SHOWER EN FECHA 12/02/2023</t>
  </si>
  <si>
    <t>SANTA RAMIREZ PEREZ</t>
  </si>
  <si>
    <t>PENDIENTE PAGO DE FIANZA DEL DOMUS GRANDE PARA CUMPLEAÑOS EN FECHA 26/02/2023</t>
  </si>
  <si>
    <t>NESTINA CONTRERAS ROSARIO</t>
  </si>
  <si>
    <t xml:space="preserve">PENDIENTE PAGO DE LAS VACACIONES NO DISFRUTADAS CORRESPONDIENTE A 56 DIAS </t>
  </si>
  <si>
    <t>RH-058</t>
  </si>
  <si>
    <t>PENDIENTE FACTURA POR EL 50% DE SERVICIOS FUNERARIOS A LOS EMPLEADOS DEL JARDIN, ENERO 2023</t>
  </si>
  <si>
    <t>B1500001215</t>
  </si>
  <si>
    <t>PENDIENTE FACTURA POR EL 50% DE SERVICIOS FUNERARIOS A LOS EMPLEADOS DEL JARDIN, FEBRERO 2023</t>
  </si>
  <si>
    <t>B1500001217</t>
  </si>
  <si>
    <t>PENDIENTE PAGO AL PERSONAL DE LA DIVISION DE SERVICIOS GENERALES EL CUAL LABORARON HORAS EXTRAS DURANTE EL MES DE ENERO 2023</t>
  </si>
  <si>
    <t>RH-060</t>
  </si>
  <si>
    <t>JUAN ARCIDES BRYAN MONEGRO</t>
  </si>
  <si>
    <t>PENDIENTE PAGO DE FIANZA DEL AREA DE PLANTAS MEDICINALES PARA CUMPLEAÑOS EN FECHA 18/02/2023</t>
  </si>
  <si>
    <t>IGLESIA NUEVO AMANECER II (WILMA L. MOSQUE)</t>
  </si>
  <si>
    <t>PENDIENTE PAGO DE FIANZA DEL PATIO ESPAÑOL PARA CULTO EN FECHA 18/02/23</t>
  </si>
  <si>
    <t>ANA VALENZUELA</t>
  </si>
  <si>
    <t>PENDIENTE PAGO DE FIANZA DEL DOMUS PEQUEÑO PARA BABY SHOWER EL 19/02/23</t>
  </si>
  <si>
    <t>DEYANEIRIS MARISOL ROSARIO</t>
  </si>
  <si>
    <t>PENDIENTE PAGO DE FIANZA DEL RELOJ PARA BODA EN FECHA 26/02/23</t>
  </si>
  <si>
    <t>PENDIENTE PAGO DE SEGURO COMPLEMENTARIOS DE SALUD AL SUB-DIRECTOR Y ENC DEL TIC, CORRESPONDIENTE AL MES DE MARZO 2023</t>
  </si>
  <si>
    <t>B1500008046</t>
  </si>
  <si>
    <t xml:space="preserve">ALTAGRACIA CELESTE ARIAS </t>
  </si>
  <si>
    <t>PENDIENTE PAGO DE LAS VACACIONES NO DISFRUTADAS CORRESPONDIENTE A 25 DIAS</t>
  </si>
  <si>
    <t>RH-072</t>
  </si>
  <si>
    <t>PENDIENTE PAGO DE FACTURA PLAN DE INTERNET CORRESPONDIENTE A LA CUENTA 84163506 PERIODO 14-ENE-23 AL 13-FEB-23</t>
  </si>
  <si>
    <t>B1500048144</t>
  </si>
  <si>
    <t>ARELYS FRANCISCA HERNANDEZ RODRIGUEZ</t>
  </si>
  <si>
    <t>PENDIENTE PAGO DE FIANZA DEL AREA PLANTAS MEDICINALES PARA BODA EN FECHA 13/05/23</t>
  </si>
  <si>
    <t>SANTIAGO VALDEZ</t>
  </si>
  <si>
    <t>PENDIENTE PAGO DE FIANZA POR ALQUILER DEL DOMUS PEQUEÑO MAS AREA VERDE PARA BODA EL 25/03/23</t>
  </si>
  <si>
    <t>NIURKA ALT. CAMPUSANO</t>
  </si>
  <si>
    <t>PENDIENTE PAGO DE FIANZA POR ALQUILER DEL DOMUS GRANDE PARA BODA EL 25/03/23</t>
  </si>
  <si>
    <t>BETHANIA REYNOSO</t>
  </si>
  <si>
    <t>PENDIENTE PAGO DE FIANZA POR LA ACTIVIDAD EN LA LAGUNA DEL PALMAR PARA CULTO EL 25/02/23</t>
  </si>
  <si>
    <t>NICAURI ANDREINA CONTRERAS</t>
  </si>
  <si>
    <t>PENDIENTE PAGO DE FIANZA DEL AREA DE PLANTAS MEDICINALES PARA BABY SHOWER EN FECHA 28/02/23</t>
  </si>
  <si>
    <t>KARIHASMA HERNANDEZ MONTERO</t>
  </si>
  <si>
    <t>PENDIENTE PAGO DE FIANZA DE LA CATEDRAL DEL BAMBU PARA BODA EN FECHA 04/03/23</t>
  </si>
  <si>
    <t>DANNY LIRIANO</t>
  </si>
  <si>
    <t>PENDIENTE PAGO DE FIANZA DEL DOMUS GRANDE PARA CONFERENCIA EN FECHA 27/02/23</t>
  </si>
  <si>
    <t>FRANCIA VICENTA RIVERA</t>
  </si>
  <si>
    <t>PENDIENTE PAGO DE LAS VACACIONES NO DISFRUTADAS DEL SR. ALBERTO VELOZ RAMIREZ, CORRESPONDIENTE A 60 DIAS QUIEN LABORO DESDE EL 01/02/1993 HASTA EL 04/10/2022</t>
  </si>
  <si>
    <t>RH-041</t>
  </si>
  <si>
    <t>PENDIENTE PAGO DEL SUELDO NUMERO 13 DEL SR. ALBERTO VELOZ RAMIREZ, CORRESPONDIENTE AL AÑO 2022</t>
  </si>
  <si>
    <t>RH-075</t>
  </si>
  <si>
    <t>RAFAEL HOLGUIN GONZALEZ</t>
  </si>
  <si>
    <t>PENDIENTE PAGO DE LAS VACACIONES NO DISFRUTADAS CORRESPONDIENTE A 5 DIAS</t>
  </si>
  <si>
    <t>RH-076</t>
  </si>
  <si>
    <t>RH-077</t>
  </si>
  <si>
    <t>PENDIENTE PAGO DE BONO POR DESEMPEÑO A LOS SERVIDORES DE CARRERA ADMINISTRATIVA, CORRESPONDIENTE AL AÑO 2022</t>
  </si>
  <si>
    <t>RH-078</t>
  </si>
  <si>
    <t>PENDIENTE FACTURA DEL SERVICIO DE TELEFONO, INTERNET Y FAX AL MES DE FEBRERO 2023</t>
  </si>
  <si>
    <t>E450000003558</t>
  </si>
  <si>
    <t>E450000004233</t>
  </si>
  <si>
    <t>PENDIENTE FACTURA DEL SERVICIO DE TELEFONO, INTERNET Y FAX AL MES DE FEBRERO 2023 SEGÚN NOTAS DE CREDITOS SECUENCIA: 0001585902</t>
  </si>
  <si>
    <t>E450000003796</t>
  </si>
  <si>
    <t>PENDIENTE FACTURA POR EL USO DE SERVICIO CELULAR ASIGNADO AL DIRECTOR Y SUB-DIRECTOR DE LA INSTITUCION MES DE FEBRERO 2023</t>
  </si>
  <si>
    <t>E450000004274</t>
  </si>
  <si>
    <t>PENDIENTE FACTURA DEL SERVICIO PLAN FLOTILLAS E INTERNET CORRESPONDIENTE AL MES DE FEBRERO 2023</t>
  </si>
  <si>
    <t>E450000004156</t>
  </si>
  <si>
    <t>PENDIENTE FACTURA ENERGIA ELECTRICA AL MES DE FEBRERO 2023 PERIODO 17/01/2023-15/02/2023</t>
  </si>
  <si>
    <t>B1500358181</t>
  </si>
  <si>
    <t>B1500358162</t>
  </si>
  <si>
    <t>TOTAL FEBRERO 2023</t>
  </si>
  <si>
    <t>PENDIENTE PAGO RENOVACION INCENDIO Y LINEAS ALIADAS (BASICA) VIGENCIA DESDE 17/02/2023 HASTA 17/02/2024</t>
  </si>
  <si>
    <t>B1500039215</t>
  </si>
  <si>
    <t>PENDIENTE PAGO RENOVACION RESPONSABILIDAD CIVIL EXTRACONTRACTUAL VIGENCIA DESDE 17/02/2023 HASTA 17/02/2024</t>
  </si>
  <si>
    <t>B1500039216</t>
  </si>
  <si>
    <t>PENDIENTE PAGO RENOVACION FIDELIDAD 3D VIGENCIA DESDE 17/02/2023 HASTA 17/02/2024</t>
  </si>
  <si>
    <t>B1500039217</t>
  </si>
  <si>
    <t>PENDIENTE PAGO RENOVACION AVERIA DE MAQUINARIAS VIGENCIA DESDE 17/02/2023 HASTA 17/02/2024</t>
  </si>
  <si>
    <t>B1500039219</t>
  </si>
  <si>
    <t>PENDIENTE PAGO RENOVACION TODO RIESGO ELECTRONICOS VIGENCIA DESDE 17/02/2023 HASTA 17/02/2024</t>
  </si>
  <si>
    <t>B1500039221</t>
  </si>
  <si>
    <t>CARLOS MANUEL ARACENA</t>
  </si>
  <si>
    <t xml:space="preserve">PENDIENTE PAGO DE LAS VACACIONES NO DISFRUTADAS CORRESPONDIENTE A 29 DIAS </t>
  </si>
  <si>
    <t>RH-021</t>
  </si>
  <si>
    <t>JUAN GREGORIO PAULINO</t>
  </si>
  <si>
    <t>PENDIENTE PAGO EL CUAL ESTUVO LABORANDO EN EL XVI FESTIVAL NACIONAL DE PLANTAS Y FLORES EL CUAL SE EFECTUO DESDE EL VIERNES 28 HASTA EL DOMINGO 30 EN EL MES DE OCTUBRE 2022</t>
  </si>
  <si>
    <t>RH-024</t>
  </si>
  <si>
    <t>PENDIENTE PAGO DE VIATICO EL DIA 9/2/23 CON EL OBJETIVO DE IMPARTIR CHARLA SOBRE LA PRESERVACION DE LA FLORA EN EL AYUNTAMIENTO DEL MUNICIPIO DE SAN FRANCISCO DE MACORIS</t>
  </si>
  <si>
    <t>EA-008</t>
  </si>
  <si>
    <t xml:space="preserve">PENDIENTE PAGO DE VIATICO EL DIA 7/2/23 CON EL OBJETIVO DE SER PARTICIPE DE LA CONVOCATORIA DE LA JUNTA DIRECTIVA DEL JARDIN BOTANICO DE SANTIAGO </t>
  </si>
  <si>
    <t>DG</t>
  </si>
  <si>
    <t>PAGO DE  HORAS EXTRAS POR HABER LABORADO DEL 28 AL 30 DE OCTUBRE 2022, EN EL XVI FESTIVAS NACIONAL DE PLANTAS Y FLORES.</t>
  </si>
  <si>
    <t>PENDIENTE FACTURA POR LA ADQUISICION DE 83 BOTELLONES DE AGUA CRISTAL PURIFICADA</t>
  </si>
  <si>
    <t>B1500040734</t>
  </si>
  <si>
    <t>B1500027201</t>
  </si>
  <si>
    <t>B1500041118</t>
  </si>
  <si>
    <t>PENDIENTE PAGO COMPENSACION A MENSAJEROS POR USO DE SUS MOTORES EN EL MES DE MARZO 2023</t>
  </si>
  <si>
    <t>DF-041</t>
  </si>
  <si>
    <t>PENDIENTE PAGO COMPENSACION SERVICIOS DE SEGURIDAD MES DE MARZO 2023</t>
  </si>
  <si>
    <t>DF-042</t>
  </si>
  <si>
    <t>PENDIENTE PAGO POR REEMBOLSO DE SUS GASTOS EDUCATIVOS DEL PERIODO ENERO/DICIEMBRE 2022</t>
  </si>
  <si>
    <t>DF-043</t>
  </si>
  <si>
    <t>PAGO DE FACTURA, POR EL USO DE AGUA POTABLE, MES DE MARZO 2023.</t>
  </si>
  <si>
    <t>B1500112944</t>
  </si>
  <si>
    <t>B1500112945</t>
  </si>
  <si>
    <t>B1500112948</t>
  </si>
  <si>
    <t>PENDIENTE FACTURA POR LA ADQUISICION DE 59 BOTELLONES DE AGUA CRISTAL PURIFICADA</t>
  </si>
  <si>
    <t>B1500040837</t>
  </si>
  <si>
    <t xml:space="preserve">ABRIL SENATA </t>
  </si>
  <si>
    <t>PENDIENTE PAGO DE FIANZA DE BODA CELEBRADA EN EL DOMUS PEQUEÑO EL DIA 29/04/2023</t>
  </si>
  <si>
    <t>PENDIENTE PAGO DE FACTURA PLAN DE INTERNET CORRESPONDIENTE A LA CUENTA 85569019 DEL 01-FEB-23 AL 28-FEB-23</t>
  </si>
  <si>
    <t>B1500048701</t>
  </si>
  <si>
    <t>CORDIS HERRERA</t>
  </si>
  <si>
    <t>PENDIENTE PAGO DE FIANZA DE ACTIVIDAD TALLER CELEBRADA EN EL DOMUS PEQUEÑO EL DIA 06/03/23</t>
  </si>
  <si>
    <t>PENDIENTE PAGO SUPLENCIA POR EL CARGO VACANTE ENC. DEPTO BOTANICA POR UN PERIODO DE 28 DIAS DEL MES DE FEBRERO 2023</t>
  </si>
  <si>
    <t>RH-083</t>
  </si>
  <si>
    <t>EDUARD YORDANY HEREDIA CACERES</t>
  </si>
  <si>
    <t>PENDIENTE PAGO DE INDEMNIZACION CORRESPONDIENTE A UN AÑO</t>
  </si>
  <si>
    <t>RH-087</t>
  </si>
  <si>
    <t>ERNESTO RAFAEL SORIANO RAMIREZ</t>
  </si>
  <si>
    <t xml:space="preserve">PENDIENTE PAGO DE VACACIONES NO DISFRUTADAS CORRESPONDIENTE A 10 DIAS </t>
  </si>
  <si>
    <t>RH-088</t>
  </si>
  <si>
    <t>FELIZ HUNGRIA</t>
  </si>
  <si>
    <t>PENDIENTE PAGO DE FIANZA DE ACTIVIDAD CUMPLEAÑOS CELEBRADA EN EL AREA DE PLANTAS MEDICINALES EL DIA 12/03/23</t>
  </si>
  <si>
    <t>QE SUPLIDORES SRL</t>
  </si>
  <si>
    <t>PENDIENTE PAGO POR ADQUISICION DE ALIMENTOS PARA CONSUMO EN LA INSTITUCION</t>
  </si>
  <si>
    <t>B1500000151</t>
  </si>
  <si>
    <t>PENDIENTE PAGO POR ADQUISICION DE ELECTRODOMESTICOS PARA SER UTILIZADOS EN LA INSTITUCION</t>
  </si>
  <si>
    <t>B1500000168</t>
  </si>
  <si>
    <t>CC10, SRL</t>
  </si>
  <si>
    <t>PENDIENTE PAGO DE FIANZA DE ACTIVIDAD YOGA CELEBRADA EN LA CATEDRAL DEL BAMBU EL DIA 11/03/23</t>
  </si>
  <si>
    <t>PENDIENTE PAGO AL PERSONAL DE LOS DIFERENTES DEPARTAMENTOS QUE ESTUVIERON LABORANDO EL DIA FERIADO 27 DE FEBRERO (DIA DE LA INDEPENDENCIA NACIONAL)</t>
  </si>
  <si>
    <t>RH-090</t>
  </si>
  <si>
    <t>IMPRESOS ODETH, S.R.L.</t>
  </si>
  <si>
    <t>PENDIENTE IMPRESIÓN DE BOLETAS  PARA SER UTILIZADAS EN LA INSTITUCION</t>
  </si>
  <si>
    <t>B1500000009</t>
  </si>
  <si>
    <t>PENDIENTE IMPRESIÓN DE TALONARIOS  PARA SER UTILIZADAS EN LA INSTITUCION</t>
  </si>
  <si>
    <t>CARMELINA HERNANDEZ BOBONAGUA</t>
  </si>
  <si>
    <t>PENDIENTE PAGO DE VACACIONES NO DISFRUTADAS CORRESPONDIENTE A 12 DIAS</t>
  </si>
  <si>
    <t>RH-099</t>
  </si>
  <si>
    <t>PENDIENTE PAGO COLECTOR CONTRIBUCIONES AL INAVI</t>
  </si>
  <si>
    <t>B15000001262</t>
  </si>
  <si>
    <t>PENDIENTE PAGO DE FACTURA POR LA ADQUISICION DE TICKETS DE COMBUSTIBLE PARA SER UTILIZADOS EN LA INSTITUCION</t>
  </si>
  <si>
    <t>B1500127913</t>
  </si>
  <si>
    <t>PENDIENTE PAGO AL PERSONAL DE LA NOMINA FIJA ADICIONAL CORRESPONDIENTE AL MES DE MARZO 2023</t>
  </si>
  <si>
    <t>RH-100</t>
  </si>
  <si>
    <t>PENDIENTE PAGO PARA REGISTRAR  GASTO DE NOMINA FIJA, COLECTOR CONTRIBUCIONES AL INAVI</t>
  </si>
  <si>
    <t>GERONIMO BATISTA</t>
  </si>
  <si>
    <t>PENDIENTE PAGO DE LA NOMINA CARÁCTER TEMPORAL ADICIONAL DEL MES DE MARZO 2022</t>
  </si>
  <si>
    <t>RH-101</t>
  </si>
  <si>
    <t>PENDIENTE PAGO FACTURA POR LA ADQUISICION DE MATERIAL GASTABLE PARA SUMINISTRO DEL JARDIN, MEDIANTE NOTA DE CREDITO NO. B0400000005</t>
  </si>
  <si>
    <t>B1500000563</t>
  </si>
  <si>
    <t>FLORISTERIA ZUNIFLOR</t>
  </si>
  <si>
    <t>PENDIENTE PAGO DE FACTURA POR ADQUISICION DE JARRON DE ROSAS Y CORONA FUNEBRE POR EL FALLECIMIENTO DE LA LIC. DAYSI CASTILLO</t>
  </si>
  <si>
    <t>B1500002584</t>
  </si>
  <si>
    <t>MEGA PLAX, SRL</t>
  </si>
  <si>
    <t>PENDIENTE PAGO DE FACTURA POR ADQUISICION DE FUNDAS PLASICAS PARA SER UTILIZADAS EN LA INSTITUCION</t>
  </si>
  <si>
    <t>B1500000246</t>
  </si>
  <si>
    <t>PENDIENTE PAGO DE FACTURA PLAN DE INTERNET CORRESPONDIENTE A LA CUENTA 84163506 PERIODO 14-FEB-23 AL 13-MAR-23</t>
  </si>
  <si>
    <t>B1500049017</t>
  </si>
  <si>
    <t>PENDIENTE PAGO DE FACTURA POR ADQUISICION DE PAPEEL HIGIENICO, SERVILLETAS Y VASOS DESECHABLES BIODEGRADABLES PARA SER UTILIZADOS EN LA INSTITUCION</t>
  </si>
  <si>
    <t>B1500000355</t>
  </si>
  <si>
    <t>ESPOQUISA</t>
  </si>
  <si>
    <t>PENDIENTE PAGO FACTURA MONTAJE STAND PARA EVENTO FERIA DE ORQUIDEAS</t>
  </si>
  <si>
    <t>B1500000301</t>
  </si>
  <si>
    <t>RED BULL DOMINICANA</t>
  </si>
  <si>
    <t>PENDIENTE PAGO DE ITBIS POR EL ALQUILER AREA DE LA PLAZA CENTRAL  PARA WING FOR LIFE EN FECHA 7/05/23</t>
  </si>
  <si>
    <t>MILENA TOURS</t>
  </si>
  <si>
    <t>PENDIENTE PAGO DE FACTURA POR EL SERVICIO DE AUTOBUS PARA 30 PERSONAS; PARA ASISTIR A JORNADA DE SIEMBRA EN EL DIA MUNDIAL DE LA REFORESTACION</t>
  </si>
  <si>
    <t>B1500005184</t>
  </si>
  <si>
    <t>PENDIENTE PAGO DE SEGURO COMPLEMENTARIOS DE SALUD AL DIRECTOR Y ENC DE DEPARTAMENTOS CORRESPONDIENTE AL MES DE MARZO 2023</t>
  </si>
  <si>
    <t>B1500008327</t>
  </si>
  <si>
    <t>PENDIENTE PAGO RENOVACION VEHICULOS DE MOTOR FLOTILLA VIGENCIA DESDE 17/03/2023 HASTA 17/03/2024</t>
  </si>
  <si>
    <t>B1500039906</t>
  </si>
  <si>
    <t>DORIS VIOLETA HUNT</t>
  </si>
  <si>
    <t>PENDIENTE PAGO DE FIANZA EN ACTIVIDAD CHARLA CELEBRADA EN PLANTAS MEDICIONALES EL DIA 25/3/23</t>
  </si>
  <si>
    <t>ARTURO BAZIL PEREZ</t>
  </si>
  <si>
    <t>PENDIENTE PAGO DE FIANZA POR ALQUILER DEL DOMUS GRANDE PARA BODA EL 23/07/23</t>
  </si>
  <si>
    <t>COLEGIO KIDS CARE CLUB</t>
  </si>
  <si>
    <t>PENDIENTE PAGO DE FIANZA POR ACTIVIDAD CELEBRADA EN EL AREA DEL RELOJ PARA PASADIA FAMILIAR EL DIA 25/03/23</t>
  </si>
  <si>
    <t>CARIBETHANS</t>
  </si>
  <si>
    <t>PENDIENTE  PAGO DE FIANZA POR EL ALQUILER DEL AREA DEL RELOJ PARA FIESTA DE ANIVERSARIO EL DIA 6/05/23</t>
  </si>
  <si>
    <t>JOSE MARTE</t>
  </si>
  <si>
    <t>PENDIENTE PAGO DE FIANZA POR ALQUILER DEL DOMUS GRANDE PARA ACTO RELIGIOSO EL 04/04/23</t>
  </si>
  <si>
    <t>ELIZABETH RAMONA REYNOSO</t>
  </si>
  <si>
    <t>PENDIENTE PAGO DE FIANZA DEL AREA DEL RELOJ  PARA PASADIA EL 26/03/23</t>
  </si>
  <si>
    <t>CONFEDERACION INTERNACIONAL DE TEATEROPIA</t>
  </si>
  <si>
    <t>PENDIENTE PAGO DE FIANZA POR ALQUILER DEL DOMUS PEQUEÑO PARA JORNADA DE CAPACITACION EL 26/03/23</t>
  </si>
  <si>
    <t>HYLSA</t>
  </si>
  <si>
    <t xml:space="preserve">PENDIENTE FACTURA POR ADQUISICION DE GOMAS PARA SER UTILIZADAS EN LA INSTITUCION </t>
  </si>
  <si>
    <t>B1500004855</t>
  </si>
  <si>
    <t>PENDIENTE FACTURA POR ADQUISICION DE TARROS Y CANASTAS PARA SER UTILIZADAS EN LA INSTITUCION</t>
  </si>
  <si>
    <t>B1500000879</t>
  </si>
  <si>
    <t xml:space="preserve">PENDIENTE FACTURA POR ADQUISICION DE BUJIAS Y CABLE PARA CLUTCH, A SER UTILIZADOS EN LA INSTITUCION </t>
  </si>
  <si>
    <t>B1500000143</t>
  </si>
  <si>
    <t>ALDRY JOEL UREÑA</t>
  </si>
  <si>
    <t>PENDIENTE PAGO DE FIANZA DEL AREA DE LOS PINOS PARA BODA EN FECHA 2/04/23</t>
  </si>
  <si>
    <t>LANY SYLUIENKA</t>
  </si>
  <si>
    <t>PENDIENTE PAGO DE FIANZA DEL AREA LAGUMA DEL PALMAR PARA BODA EN FECHA 01/04/23</t>
  </si>
  <si>
    <t>MESSI OFFICE</t>
  </si>
  <si>
    <t>PENDIENTE FACTURA POR ADQUISICION DE TONER HP LASERJET Y CINTA PARA IMPRESORA PARA SER UTILIZADAS EN LA INSTITUCION</t>
  </si>
  <si>
    <t>B1500000226</t>
  </si>
  <si>
    <t>PENDIENTE FACTURA DEL SERVICIO DE TELEFONO, INTERNET Y FAX, CORRESPONDIENTE AL MES DE MARZO 2023</t>
  </si>
  <si>
    <t>E450000006058</t>
  </si>
  <si>
    <t>E450000006722</t>
  </si>
  <si>
    <t>PENDIENTE FACTURA DEL SERVICIO PLAN DE FLOTILLAS E INTERNET, CORRESPONDIENTE A LA CTA. 754547734</t>
  </si>
  <si>
    <t>E450000006646</t>
  </si>
  <si>
    <t>PENDIENTE FACTURA POR EL SERVICIO CELULAR ASIGNADOS AL DIRECTOR Y SUB-DIRECTOR DE LA INSTITUCION, MES DE MARZO 2023</t>
  </si>
  <si>
    <t>E450000006763</t>
  </si>
  <si>
    <t>PENDIENTE FACTURA POR ADQUISICION DE ALIMENTOS Y BEBIDAS PARA SER CONSUMIDOS EN DIFERENTES ACTIVIDADES DE LA INSTITUCION</t>
  </si>
  <si>
    <t>B1500000808</t>
  </si>
  <si>
    <t>PENDIENTE FACTURA POR ADQUISICION DE ESCALERA Y TINACO PLASTICO PARA SER UTILIZADOS EN LA INSTITUCION</t>
  </si>
  <si>
    <t>B1500000882</t>
  </si>
  <si>
    <t>PENDIENTE FACTURA ENERGIA ELECTRICA AL MES DE MARZO 2023 PERIODO 15/02/2023-17/03/2023</t>
  </si>
  <si>
    <t>B1500364594</t>
  </si>
  <si>
    <t>B1500364615</t>
  </si>
  <si>
    <t>TARJETAS DE CREDITO PENDIENTE DE PAGOS ACH CTA CTE EN EL MES DE MARZO 2023</t>
  </si>
  <si>
    <t>IGNACION DE LA PAZ</t>
  </si>
  <si>
    <t>PENDIENTE PAGO DE FIANZA POR ACTIVIDAD BODA EN LA CATEDRAL DE L BAMBU EL 15/04/23</t>
  </si>
  <si>
    <t xml:space="preserve">PEOPLE MARKETING </t>
  </si>
  <si>
    <t>PENDIENTE PAGO DE FIANZA DEL AREA VERDE DEL DOMUS Y RUTA RALLY PARA EL 07/05/23</t>
  </si>
  <si>
    <t>CENTRO EDUCATIVO RAMONA ANTONIA</t>
  </si>
  <si>
    <t>PENDIENTE PAGO DE FIANZA POR EL USO DE ESPACIO DE PLANTAS MEDICINALES DE LA ACTIVIDAD REALIZADA EL 26/03/23</t>
  </si>
  <si>
    <t>MARIA ALEXANDRA RAMIREZ REYES</t>
  </si>
  <si>
    <t>PENDIENTE PAGO DE FIANZA VIA TRANSFERENCIA DE LA ACTIVIDAD (REVELACION DE SEXO) CELEBRADA EL 02/04/2023 EN LA LAGUNA DEL PALMAR</t>
  </si>
  <si>
    <t>PENDIENTE FACTURA POR ADQUISICION DE RESMAS DE PAPEL PARA SER UTILIZADAS EN LA INSTITUCION</t>
  </si>
  <si>
    <t>B1500000230</t>
  </si>
  <si>
    <t>TOTAL MARZO 2023</t>
  </si>
  <si>
    <t>PENDIENTE FACTURA POR ADQUISICION DE SERVICIO RENTA BASICA SERVICIO DE IMPRESIÓN 2/3</t>
  </si>
  <si>
    <t>B1500000293</t>
  </si>
  <si>
    <t xml:space="preserve">PENDIENTE FACTURA POR ADQUISICION DE 35 E-AGUA CRYSTAL PURIFICADA 5 GLS PARA CONSUMO EN LA INSTITUCION </t>
  </si>
  <si>
    <t>B1500040210</t>
  </si>
  <si>
    <t xml:space="preserve">PENDIENTE FACTURA POR ADQUISICION DE 52 E-AGUA CRYSTAL PURIFICADA 5 GLS PARA CONSUMO EN LA INSTITUCION </t>
  </si>
  <si>
    <t>B1500040269</t>
  </si>
  <si>
    <t xml:space="preserve">PENDIENTE FACTURA POR ADQUISICION DE 59 E-AGUA CRYSTAL PURIFICADA 5 GLS PARA CONSUMO EN LA INSTITUCION </t>
  </si>
  <si>
    <t>B1500040400</t>
  </si>
  <si>
    <t xml:space="preserve">PENDIENTE FACTURA POR ADQUISICION DE 65 E-AGUA CRYSTAL PURIFICADA 5 GLS PARA CONSUMO EN LA INSTITUCION </t>
  </si>
  <si>
    <t>B1500040501</t>
  </si>
  <si>
    <t>PENDIENTE FACTURA POR ADQUISICION DE SERVICIO RENTA BASICA SERVICIO DE IMPRESIÓN 3/3</t>
  </si>
  <si>
    <t>B1500000295</t>
  </si>
  <si>
    <t>B1500040611</t>
  </si>
  <si>
    <t>BDC SERRALLES, SRL</t>
  </si>
  <si>
    <t xml:space="preserve">PENDIENTE FACTURA POR ADQUISICION DE JUEGO DE TAMIZ PARA SER UTILIZADOS EN LA INSTITUCION </t>
  </si>
  <si>
    <t xml:space="preserve">PENDIENTE FACTURA POR ADQUISICION DE 67 E-AGUA CRYSTAL PURIFICADA 5 GLS PARA CONSUMO EN LA INSTITUCION </t>
  </si>
  <si>
    <t>B1500040924</t>
  </si>
  <si>
    <t>PENDIENTE PAGO HORAS EXTRAS AL PERSONAL DE LA SECCION DE SEGURIDAD CIVIL, EL CUAL LABORARON DURANTE EL  FESTIVAL DE PLANTAS Y FLORES EN OCTUBRE 2022</t>
  </si>
  <si>
    <t>RH-093</t>
  </si>
  <si>
    <t xml:space="preserve">PENDIENTE FACTURA POR ADQUISICION DE 76 E-AGUA CRYSTAL PURIFICADA 5 GLS PARA CONSUMO EN LA INSTITUCION </t>
  </si>
  <si>
    <t>B1500041046</t>
  </si>
  <si>
    <t xml:space="preserve">PENDIENTE FACTURA POR ADQUISICION DE 60 E-AGUA CRYSTAL PURIFICADA 5 GLS PARA CONSUMO EN LA INSTITUCION </t>
  </si>
  <si>
    <t>B1500041126</t>
  </si>
  <si>
    <t xml:space="preserve">PENDIENTE FACTURA POR ADQUISICION DE 61 E-AGUA CRYSTAL PURIFICADA 5 GLS PARA CONSUMO EN LA INSTITUCION </t>
  </si>
  <si>
    <t>B1500041219</t>
  </si>
  <si>
    <t xml:space="preserve">PENDIENTE FACTURA POR ADQUISICION DE 46 E-AGUA CRYSTAL PURIFICADA 5 GLS PARA CONSUMO EN LA INSTITUCION </t>
  </si>
  <si>
    <t>B1500041285</t>
  </si>
  <si>
    <t>B1500041901</t>
  </si>
  <si>
    <t>PENDIENTE PAGO DE SEGURO COMPLEMENTARIOS DE SALUD AL SUB-DIRECTOR, ENC DEL TIC Y ASISTENTE DEL DIRECTOR, CORRESPONDIENTE AL MES DE ABRIL 2023</t>
  </si>
  <si>
    <t>B1500027484</t>
  </si>
  <si>
    <t>PENDIENTE PAGO AL PERSONAL DE LA NOMINA TEMPORAL ADICIONAL CORRESPONDIENTE AL MES DE ABRIL 2023</t>
  </si>
  <si>
    <t>RH-113</t>
  </si>
  <si>
    <t>PENDIENTE PAGO PARA REGISTRAR  GASTO DE NOMINA TEMPORAL ADICIONAL COLECTOR CONTRIBUCIONES AL INAVI</t>
  </si>
  <si>
    <t>PAGO DE FACTURA, POR EL USO DE AGUA POTABLE, MES DE ABRIL 2023.</t>
  </si>
  <si>
    <t>B1500116275</t>
  </si>
  <si>
    <t>B1500116276</t>
  </si>
  <si>
    <t>B1500116279</t>
  </si>
  <si>
    <t xml:space="preserve">PENDIENTE FACTURA POR ADQUISICION DE 42 E-AGUA CRYSTAL PURIFICADA 5 GLS PARA CONSUMO EN LA INSTITUCION </t>
  </si>
  <si>
    <t>B1500041321</t>
  </si>
  <si>
    <t>PENDIENTE FACTURA POR ADQUISICION DE MATERIAL GASTABLE DE OFICINA PARA SER UTILIZADO EN LA INSTITUCION</t>
  </si>
  <si>
    <t>B1500000361</t>
  </si>
  <si>
    <t xml:space="preserve">PENDIENTE FACTURA POR ADQUISICION DE ENVASES DE CRSTAL, VIDRIO TRANSPARENTE  PARA SER UTILIZADO EN LA INSTITUCION </t>
  </si>
  <si>
    <t>B1500000362</t>
  </si>
  <si>
    <t xml:space="preserve">PENDIENTE FACTURA POR ADQUISICION DE RESMAS DE PAPEL BOND Y PAPEL ENCERADO PARA SER UTILIZADO EN LA INSTITUCION </t>
  </si>
  <si>
    <t>B1500000363</t>
  </si>
  <si>
    <t>PENDIENTE PAGO DE FACTURA PLAN DE INTERNET CORRESPONDIENTE A LA CUENTA 85569019 DEL 01-MAR-23 AL 31-MAR-23</t>
  </si>
  <si>
    <t>B1500049559</t>
  </si>
  <si>
    <t>PENDIENTE PAGO AL PERSONAL DE LA NOMINA TEMPORAL , CORRESPONDIENTE AL MES DE ABRIL 2023</t>
  </si>
  <si>
    <t>RH-114</t>
  </si>
  <si>
    <t>PENDIENTE PAGO PARA REGISTRAR  GASTO DE NOMINA TEMPORAL COLECTOR CONTRIBUCIONES AL INAVI</t>
  </si>
  <si>
    <t>PENDIENTE PAGO SUPLENCIA POR EL CARGO VACANTE ENC. DEPTO BOTANICA CORRESPONDIENTE AL MES DE MARZO 2023</t>
  </si>
  <si>
    <t>RH-116</t>
  </si>
  <si>
    <t>PENDIENTE PAGO AL PERSONAL DE LA NOMINA FIJA ADICIONAL CORRESPONDIENTE AL MES DE ABRIL 2023</t>
  </si>
  <si>
    <t>RH-118</t>
  </si>
  <si>
    <t>PENDIENTE PAGO PARA REGISTRAR  GASTO DE NOMINA FIJA ADICIONAL, COLECTOR CONTRIBUCIONES AL INAVI</t>
  </si>
  <si>
    <t>YESIKA YONEIDY DE LA PAZ LUGO</t>
  </si>
  <si>
    <t>PENDIENTE PAGO DE FIANZA DEL PATIO ESPAÑOL PARA BODA EN FECHA 16/04/2023</t>
  </si>
  <si>
    <t>KAREN JEANNETTE NUÑEZ</t>
  </si>
  <si>
    <t>PENDIENTE PAGO DE FIANZA DEL DOMUS GRANDE PARA BODA EN FECHA 16/04/2023</t>
  </si>
  <si>
    <t>PENDIENTE PAGO AL PERSONAL QUE TRABAJO HORAS EXTRAS DURANTE LA EXPOSICION DEL FESTIVAL FAROLES, MARIPOSAS Y ORQUIDEAS EN MARZO 2023</t>
  </si>
  <si>
    <t>RH-110</t>
  </si>
  <si>
    <t xml:space="preserve">PENDIENTE FACTURA POR ADQUISICION DE SUMINISTRO DE OFICINA PARA SER UTILIZADOS EN LA INSTITUCION </t>
  </si>
  <si>
    <t>B1500000233</t>
  </si>
  <si>
    <t>NOVAL, SRL / NORLA DEL CASTILLO</t>
  </si>
  <si>
    <t>PENDIENTE PAGO DE FIANZA POR ALQUILER DEL AREA DE LOS PINOS PARA WALLESS BY NOVAL EL 16/04/2023</t>
  </si>
  <si>
    <t>CARLA MARIE NUÑEZ MATEO</t>
  </si>
  <si>
    <t>PENDIENTE PAGO DE FIANZA DEL AREA DE LOS PINOS PARA BODA EN FECHA 15/04/2023</t>
  </si>
  <si>
    <t>B1500041414</t>
  </si>
  <si>
    <t>PENDIENTE FACTURA POR ADQUISICIN DE ALIMENTOS PARA SER CONSUMIDOS EN LA COCINA DE LOS SERVIDORES DE LA INSTITUCION</t>
  </si>
  <si>
    <t>B1500000154</t>
  </si>
  <si>
    <t>LILIAN MARISOLCOLLADO</t>
  </si>
  <si>
    <t>PENDIENTE PAGO DE FIANZA POR EL ALQUILER DEL PABELLON DE PLANTAS MEDICINALES DE LA ACTIVIDAD CUMPLEAÑOS EL DIA 16/04/2023</t>
  </si>
  <si>
    <t>LUIS MARTINEZ</t>
  </si>
  <si>
    <t>PENDIENTE PAGO DE FIANZA POR EL ALQUILER DEL DOMUS GRANDE PARA BODA EL 29/04/2023</t>
  </si>
  <si>
    <t>MAYRELIS MORALES MEYER</t>
  </si>
  <si>
    <t>PENDIENTE PAGO SUPLENCIA DE LA LICENCIA POR INCAPACIDAD DE LA LIC. IRMA PEÑA RUBEN</t>
  </si>
  <si>
    <t>RH-126</t>
  </si>
  <si>
    <t xml:space="preserve">FRANKLIN MONTERO </t>
  </si>
  <si>
    <t xml:space="preserve">PENDIENTE PAGO DE HORAS EXTRAS POR HABER LABORADO LOS DIAS 22, 23, 24 Y 25 DE MARZO 2023, PARA EL DESPACHO DE LA PRIMERA DAMA MANEJANDO EL TREN CACHEO </t>
  </si>
  <si>
    <t>RH-128</t>
  </si>
  <si>
    <t>PENDIENTE FACTURA POR ADQUISICION DE APARATO TELEFONICO PARA SER UTILIZADO EN LA INSTITUCION</t>
  </si>
  <si>
    <t>B1500003644</t>
  </si>
  <si>
    <t xml:space="preserve">PENDIENTE FACTURA POR LA ADQUISICION DE ALIMENTOS PARA SER UTILIZADOS EN LA INSTITUCION </t>
  </si>
  <si>
    <t>JONATHAN JOEL MORENO B.</t>
  </si>
  <si>
    <t>PENDIENTE PAGO DE FIANZA POR ALQUILER DEL DOMUS GRANDE PARA BODA EL 07/05/2023</t>
  </si>
  <si>
    <t>ALETTY ALT. PEÑA</t>
  </si>
  <si>
    <t>PENDIENTE PAGO DE FIANZA DE LA LAGUNA DEL PALMAR PARA REVELACION DE SEXO EL 22/04/2023</t>
  </si>
  <si>
    <t>LEON G  MUEBLES PARA OFICINAS</t>
  </si>
  <si>
    <t>B1500000902</t>
  </si>
  <si>
    <t xml:space="preserve">PENDIENTE FACTURA POR ADQUISICION DE 62 E-AGUA CRYSTAL PURIFICADA 5 GLS PARA CONSUMO EN LA INSTITUCION </t>
  </si>
  <si>
    <t>B1500041512</t>
  </si>
  <si>
    <t>PENDIENTE FACTURA SEGURO COMPLEMENTARIO DE SALUD, CORRESPONDIENTE A LOS EMPLEADOS DE LA INSTITUCION PERIODO DEL 01/05/2023 HASTA 31/05/2023</t>
  </si>
  <si>
    <t>B1500008430</t>
  </si>
  <si>
    <t xml:space="preserve">PENDIENTE FACTURA POR LEVANTAMIENTO DE ACTA PARA PROCESO DECLARADO DESIERTO 09/12/22 REF. JB-CCC-CP-2022-0003 Y SERVICIOS DE LEGALIZACION Y NOTARIZACION DE CONTRATOS Y CONVENIOS DEL JARDIN </t>
  </si>
  <si>
    <t>B1500000198</t>
  </si>
  <si>
    <t>PENDIENTE PAGO DE FACTURA PLAN DE INTERNET CORRESPONDIENTE A LA CUENTA 84163506 PERIODO 14-MAR-23 AL 13-ABR-2023</t>
  </si>
  <si>
    <t>B1500049895</t>
  </si>
  <si>
    <t>PADRON OFFICE SUPPLY</t>
  </si>
  <si>
    <t>DORKA MARIA DIPUE</t>
  </si>
  <si>
    <t>PENDIENTE PAGO DE FIANZA DEL DOMUS  PEQUEÑO PARA BABY SWOWER EN FECHA 23/4/23</t>
  </si>
  <si>
    <t xml:space="preserve">PENDIENTE FACTURA POR LA ADQUISICION DE MAQUINAS SUMADORAS PARA SER UTILIZADAS EN LA INSTITUCION </t>
  </si>
  <si>
    <t>B1500001614</t>
  </si>
  <si>
    <t>PENDIENTE FACTURA POR ADQUISICION DE PRODUCTOS DE LIMPIEZA PARA SER UTILIZADOS EN LA INSTITUCION</t>
  </si>
  <si>
    <t>PENDIENTE FACTURA POR ADQUISICION DE ASPIRADORA PARA LIMPIAR ALFOMBRA A SER UTILIZADA EN LA INSTITUCION</t>
  </si>
  <si>
    <t>B1500000157</t>
  </si>
  <si>
    <t xml:space="preserve">PENDIENTE FACTURA POR ADQUISICION DECORTINAS VENECIANA, HILOS DE ALGODÓN, TOALLAS PARA BAÑO Y DE MANO PARA SER UTILIZADAS EN LA INSTITUCION </t>
  </si>
  <si>
    <t>MUÑOZ CONCEPTO MOBILIARIO, SRL</t>
  </si>
  <si>
    <t>B1500001366</t>
  </si>
  <si>
    <t xml:space="preserve">PENDIENTE FACTURA POR ADQUISICION DE ESCOBAS Y RECOGEDOR PLASTICO DE BASURA PARA SER UTILIZADOS EN LA INSTITUCION </t>
  </si>
  <si>
    <t xml:space="preserve">PENDIENTE FACTURA POR ADQUISICION DE  ARTICULOS DE FERRETERIA PARA SER UTILIZADOS EN LA INSTITUCION </t>
  </si>
  <si>
    <t>B1500000570</t>
  </si>
  <si>
    <t>COMPUDONSA, SRL</t>
  </si>
  <si>
    <t>PENDIENTE FACTURA POR ADQUISICION DE TARJETA PVC ARTICULOS Y ACCESORIOS DE TECNOLOGIA PARA SER UTILIZADOS EN DIFERENTES AREAS DE LA INSTITUCION</t>
  </si>
  <si>
    <t>B1500001678</t>
  </si>
  <si>
    <t>PENDIENTE FACTURA POR ADQUISICION DE HERRAMIENTA DE MANO PARA SER UTILIZADAS EN DIFERENTES AREAS DE LA INSTITUCION</t>
  </si>
  <si>
    <t>B1500000812</t>
  </si>
  <si>
    <t xml:space="preserve">PENDIENTE FACTURA POR ADQUISICION DE HERRAMIENTAS MENORES A SER UTILIZADAS EN LA INSTITUCION </t>
  </si>
  <si>
    <t>B1500000893</t>
  </si>
  <si>
    <t>MERCANTIL RAMI S.R.L.</t>
  </si>
  <si>
    <t>PENDIENTE FACTURA POR ADQUISICION DE SILLAS PARA EJECUTIVOS PARA SER UTILIZADAS EN LA INSTITUCION</t>
  </si>
  <si>
    <t>B1500000573</t>
  </si>
  <si>
    <t>MAIKOL MANUEL CASTRO PEREZ</t>
  </si>
  <si>
    <t xml:space="preserve">PENDIENTE PAGO DE VACACIONES NO DISFRUTADAS POR HABER LABORADO DEL 03/10/2022 AL 03/04/2023 COMO JARDINERO </t>
  </si>
  <si>
    <t>RH-136</t>
  </si>
  <si>
    <t>MIGUEL ANGEL PEGUERO</t>
  </si>
  <si>
    <t>PENDIENTE PAGO SUEL NO. 13 DEL SR. BRIGIDO PEGUERO AL APODERADO POR DETERMINACION DE HEREDEROS</t>
  </si>
  <si>
    <t>RH-137</t>
  </si>
  <si>
    <t>PENDIENTE PAGO VACACIONES NO DISFRUTADAS DEL SR. BRIGIDO PEGUERO AL APODERADO POR DETERMINACION DE HEREDEROS</t>
  </si>
  <si>
    <t>RH-138</t>
  </si>
  <si>
    <t>DIRECCIÓN GENERAL DE IMPUESTOS INTERNOS</t>
  </si>
  <si>
    <t>PENDIENTE ITBIS CORRESPONDIENTE AL AREA DEL RELOJ POR ANIVERSARIO EL 03, 04, 05 MONTAJE ACTIVIDAD EL 06/05/2023</t>
  </si>
  <si>
    <t>MIGUEL TAVERAS</t>
  </si>
  <si>
    <t>PENDIENTE PAGO DE FIANZA DEL DOMUS GRANDE MAS AREA VERDE ACTIVIDAD EL 23/4/23</t>
  </si>
  <si>
    <t>NOELIA MELISSA CAL CAGNO TRONCOSO</t>
  </si>
  <si>
    <t>PENDIENTE PAGO DE FIANZA DEL AREA DE LOS PINOS PRE REVELACION EN VELA 07/08/2023</t>
  </si>
  <si>
    <t xml:space="preserve">PENDIENTE FACTURA POR ADQUISICION DE 63 E-AGUA CRYSTAL PURIFICADA 5 GLS PARA CONSUMO EN LA INSTITUCION </t>
  </si>
  <si>
    <t>B1500041608</t>
  </si>
  <si>
    <t>PENDIENTE PAGO INCENTIVO POR RENDIMIENTO INDIVIDUAL CORRESPONDIENTE AL AÑO 2022 AL PERSONAL ACTIVO E INACTIVO DE LA INSTITUCION</t>
  </si>
  <si>
    <t>RH-139</t>
  </si>
  <si>
    <t>JFD IDEAS QUE VENDEN</t>
  </si>
  <si>
    <t>PENDIENTE PAGO DE FIANZA POR ACTIVIDAD LABORAL EL 29/4/2023 EN LA LAGUNA DEL PALMAR</t>
  </si>
  <si>
    <t>B1500128141</t>
  </si>
  <si>
    <t>EDITORA DEL CARIBE C POR A</t>
  </si>
  <si>
    <t>PENDIENTE FACTURA POR RENOVACION SUSCRIPCION EL CARIBE ANUAL</t>
  </si>
  <si>
    <t>B1500004782</t>
  </si>
  <si>
    <t>LUIS ARGENIS ORTIZ</t>
  </si>
  <si>
    <t>PENDIENTE PAGO DE FIANZA POR LA ACTIVIDAD BODA EN LA LAGUNA DEL PALMAR EL 30/04/23</t>
  </si>
  <si>
    <t>SERTEBA SOLAR</t>
  </si>
  <si>
    <t>PENDIENTE PAGO DE FIANZA DE LA ACTIVIDAD MOVILIDAD ELECTRICA EN 1/2 PLAZA CENTRAL EL DIA 29/04/23</t>
  </si>
  <si>
    <t>LISTIN DIARIO</t>
  </si>
  <si>
    <t>PENDIENTE FACTURA POR LA RENOVACION (PERIODICO LISTIN DIARIO)  ANUAL</t>
  </si>
  <si>
    <t>B1500008010</t>
  </si>
  <si>
    <t>EDITORA HOY S.A.S.</t>
  </si>
  <si>
    <t>PENDIENTE FACTURA POR LA RENOVACION (HOY )  ANUAL</t>
  </si>
  <si>
    <t>B1500006276</t>
  </si>
  <si>
    <t>GENESIS BELEMIT</t>
  </si>
  <si>
    <t>PENDIENTE PAGO DE FIANZA POR ALQUILER DE LA LAGUNA DEL PALMAR PARA BODA EL 01/05/2023</t>
  </si>
  <si>
    <t>PENDIENTE FACTURA DEL SERVICIO DE TELEFONO, INTERNET Y FAX, CORRESPONDIENTE AL MES DE ABRIL 2023</t>
  </si>
  <si>
    <t>E450000008629</t>
  </si>
  <si>
    <t>E450000009280</t>
  </si>
  <si>
    <t>E450000009206</t>
  </si>
  <si>
    <t>PENDIENTE FACTURA POR EL SERVICIO CELULAR ASIGNADOS AL DIRECTOR Y SUB-DIRECTOR DE LA INSTITUCION, MES DE ABRILI 2023</t>
  </si>
  <si>
    <t>E450000009321</t>
  </si>
  <si>
    <t>TARJETAS DE CREDITO PENDIENTE DE PAGOS ACH CTA CTE EN EL MES DE ABRIL 2023</t>
  </si>
  <si>
    <t>B1500371013</t>
  </si>
  <si>
    <t>B1500371014</t>
  </si>
  <si>
    <t>TOTAL ABRIL 2023</t>
  </si>
  <si>
    <t>B1500002633</t>
  </si>
  <si>
    <t>PENDIENTE FACTURA POR ADQUISICION DE TRANSMISION DESB. 143R-II PARA USO EN LA REPARACION Y MANTENIMIENTO DE EQUIPOS</t>
  </si>
  <si>
    <t>B1500002634</t>
  </si>
  <si>
    <t xml:space="preserve">PENDIENTE FACTURA POR ADQUISICION DE 21.75 GAS LICUADO DE PETROLEO PARA SER UTILIZADO EN LA INSTITUCION </t>
  </si>
  <si>
    <t>B1500018774</t>
  </si>
  <si>
    <t>PENDIENTE PAGO DE SEGURO COMPLEMENTARIOS DE SALUD AL SUB-DIRECTOR, ENC DEL TIC Y ASISTENTE DEL DIRECTOR, CORRESPONDIENTE AL MES DE MAYO 2023</t>
  </si>
  <si>
    <t>B1500027841</t>
  </si>
  <si>
    <t>B1500042652</t>
  </si>
  <si>
    <t>B1500041735</t>
  </si>
  <si>
    <t>FLOW MOBILIARIO INSTITUCIONAL</t>
  </si>
  <si>
    <t>B1500000894</t>
  </si>
  <si>
    <t>PAGO DE FACTURA, POR EL USO DE AGUA POTABLE, MES DE MAYO 2023.</t>
  </si>
  <si>
    <t>B1500117653</t>
  </si>
  <si>
    <t>B1500117654</t>
  </si>
  <si>
    <t>B1500117659</t>
  </si>
  <si>
    <t>PENDIENTE FACTURA POR ADQUISICION DE SERVICIO DE CATERING PARA SER CONSUMIDOS EN ACTIVIDADES INSTITUCIONAL</t>
  </si>
  <si>
    <t>B1500000815</t>
  </si>
  <si>
    <t>PENDIENTE PAGO SUPLENCIA POR EL CARGO VACANTE ENC. DEPTO BOTANICA POR EL MES DE ABRIL 2023</t>
  </si>
  <si>
    <t>RH-153</t>
  </si>
  <si>
    <t>PENDIENTE PAGO POR COMPENSACION  SERVICIOS DE SEGURIDAD CORRESPONDIENTE AL MES DE MAYO 2023</t>
  </si>
  <si>
    <t>DF-094</t>
  </si>
  <si>
    <t>PENDIENTE PAGO COMPENSACION A MENSAJEROS POR USO DE SUS MOTORES EN EL MES DE MAYO 2023</t>
  </si>
  <si>
    <t>DF-095</t>
  </si>
  <si>
    <t>PENDIENTE PAGO DE VIATICO DE SER PARTICIPE DE LA CONVOCATORIA DE LA JUNTA DIRECTIVA JARDIN BOTANICO DE SANTIAGO</t>
  </si>
  <si>
    <t>PENDIENTE PAGO DE VIATICO CON EL OBJETIVO DE SEGUIMIENTO A LOS TRABAJOS DE LA FLORA DE NALGA MACO</t>
  </si>
  <si>
    <t>BOT-031</t>
  </si>
  <si>
    <t>ALONDRA BRITO</t>
  </si>
  <si>
    <t>PENDIENTE PAGO DE FIANZA DE LA CATEDRAL DEL BAMBU PRE PICNIC EN FECHA 20/05/23</t>
  </si>
  <si>
    <t>PENDIENTE PAGO DE VIATICO CON EL OBJETIVO DE DAR SEGUIMIENTO AL TRABAJO DE FLORA QUE SE ESTA LLEVANDO A CABO POR LA DIVISION DE CONSERVACION Y DIVISION DE TAXONOMIA</t>
  </si>
  <si>
    <t>BOT-033</t>
  </si>
  <si>
    <t xml:space="preserve">PENDIENTE PAGO DE VIATICO A LA PROVINCIA DE SANTIAGO DE LOS CABALLEROS CON EL OBJETIVO DE SER EL COMITÉ ORGANIZADOR Y EXPOSITORES DEL XIII SIMPOSIO FLORA DE LA ESPAÑOLA </t>
  </si>
  <si>
    <t>BOT-038</t>
  </si>
  <si>
    <t>PENDIENTE PAGO DE VIATICO A LA PROVINCIA DE SANTIAGO DE LOS CABALLEROS CON EL OBJETIVO DE REALIZAR EXPOSICION EN EL XIII SIMPOSIO FLORA DE LA ESPAÑOLA</t>
  </si>
  <si>
    <t>BOT-039</t>
  </si>
  <si>
    <t>PENDIENTE FACTURA POR ADQUISICION DE SERVICIO RENTA BASICA SERVICIO DE IMPRESIÓN 1/5</t>
  </si>
  <si>
    <t>B1500000306</t>
  </si>
  <si>
    <t>PENDIENTE FACTURA POR ADQUISICION DE SERVICIO RENTA BASICA SERVICIO DE IMPRESIÓN 2/5</t>
  </si>
  <si>
    <t>B1500000307</t>
  </si>
  <si>
    <t>INVERSIONES INOGAR</t>
  </si>
  <si>
    <t xml:space="preserve">PENDIENTE FACTURA POR ARTICULOS DE LIMPIEZA PARA SER UTILIZADOS EN LA INSTITUCION </t>
  </si>
  <si>
    <t>B1500000566</t>
  </si>
  <si>
    <t>PENDIENTE PAGO DE FACTURA PLAN DE INTERNET CORRESPONDIENTE A LA CUENTA 85569019 DEL 01-ABR-23 AL 30-ABR-23</t>
  </si>
  <si>
    <t>B1500050410</t>
  </si>
  <si>
    <t xml:space="preserve">PENDIENTE PAGO DE VIATICO AL JARDIN BOTANICO DE SANTIAGO DEL 06 AL 10 DE JUNIO 2023 CON EL OBJETIVO DE REALIZAR EXPOSICION EN EL XIII SIMPOSIO FLORA DE LA ESPAÑOLA </t>
  </si>
  <si>
    <t>HORT-077</t>
  </si>
  <si>
    <t>CANDIDO DE LA CRUZ</t>
  </si>
  <si>
    <t>PENDIENTE PAGO DE VACACIONES NO DISFRUTADAS CORRESPONDIENTE A 10 DIAS.</t>
  </si>
  <si>
    <t>RH-157</t>
  </si>
  <si>
    <t>PENDIENTE PAGO AL PERSONAL DE LA NOMINA TEMPORAL , CORRESPONDIENTE AL MES DE MAYO 2023</t>
  </si>
  <si>
    <t>RH-192</t>
  </si>
  <si>
    <t>ENMANUEL ZABALA</t>
  </si>
  <si>
    <t>PENDIENTE PAGO DE HORAS EXTRAS POR HABER LABORADO EN LAS ACTIVIDADES POR ALQUILERES DE ESPACIOS, EL 22 ABRIL 2023</t>
  </si>
  <si>
    <t>SG-118</t>
  </si>
  <si>
    <t>GIANNA POL</t>
  </si>
  <si>
    <t>PENDIENTE PAGO DE VIATICO A LA PROVINCIA DE SANTIAGO DE LOS CABALLEROS LOS DIAS 07 Y 08 DE JUNIO 2023 CON EL OBJETIVO DE PARTICIPAR EN LA EXPOSICION DEL XIII SIMPOSIO FLORA DE LA ESPAÑOLA</t>
  </si>
  <si>
    <t>BOT-040</t>
  </si>
  <si>
    <t>PENDIENTE FACTURA POR LA ADQUISICION DE 73 BOTELLONES DE AGUA CRISTAL PURIFICADA</t>
  </si>
  <si>
    <t>B1500041846</t>
  </si>
  <si>
    <t>PENDIENTE PAGO CORRESPONDIENTE AL PERSONAL DE LOS DIFERENTES DEPARTAMENTOS QUE ESTUVIERON LABORANDO EL DIA FERIADO 01 DE MAYO (DIA DEL TRABAJO) 2023</t>
  </si>
  <si>
    <t>RH-159</t>
  </si>
  <si>
    <t>PENDIENTE PAGO EL CUAL LABORO HORAS EXTRAS CUBRIENDO LAS ACTIVIDADES POR ALQUILERES DE ESPACIOS EL DIA 29/04/23</t>
  </si>
  <si>
    <t>RH-160</t>
  </si>
  <si>
    <t>B1500000172</t>
  </si>
  <si>
    <t>FELICIA ANT. HERNANDEZ LEGREAUX</t>
  </si>
  <si>
    <t>PENDIENTE PAGO DE FIANZA DEL DOMUS GRANDE PARA BODA EN FECHA 13/05/2023</t>
  </si>
  <si>
    <t>LOUDA Y. ROSARIO R / IGLESIA ADV. APOCALIPSIS</t>
  </si>
  <si>
    <t>PENDIENTE PAGO DE FIANZA POR USO DEL AREA DE LAS BROMELIAS PARA RETIRO ESPIRITUAL EL 13/05/23</t>
  </si>
  <si>
    <t>PROVESOL PROVEEDORES DE SOLUCIONES S.R.L.</t>
  </si>
  <si>
    <t>B1500001205</t>
  </si>
  <si>
    <t xml:space="preserve">PENDIENTE PAGO DE VIATICO AL VIAJE QUE SE EFECTUARA A SANTIAGO DE LOS CABALLEROS, EL DIA 07 DE JUNIO 2023, CON EL OBJETIVO DE PARTICIPAR EN LA EXPOSICION DEL XIII SIMPOSIO FLORA DE LA ESPAÑOLA </t>
  </si>
  <si>
    <t xml:space="preserve">NAYELY MICHELLE DIAZ CABRAL </t>
  </si>
  <si>
    <t xml:space="preserve">PENDIENTE PAGO DE VIATICO AL VIAJE QUE SE EFECTUARA A SANTIAGO DE LOS CABALLEROS, DEL 06 AL 10 DE JUNIO 2023, CON EL OBJETIVO DE PARTICIPAR EN LA EXPOSICION DEL XIII SIMPOSIO FLORA DE LA ESPAÑOLA </t>
  </si>
  <si>
    <t xml:space="preserve">THELMA MISHAELL COSME REINOSO </t>
  </si>
  <si>
    <t xml:space="preserve">PENDIENTE PAGO DE VIATICO AL VIAJE QUE SE EFECTUARA A SANTIAGO DE LOS CABALLEROS, DEL 06 AL 08 DE JUNIO 2023, CON EL OBJETIVO DE PARTICIPAR EN LA EXPOSICION DEL XIII SIMPOSIO FLORA DE LA ESPAÑOLA </t>
  </si>
  <si>
    <t xml:space="preserve">PENDIENTE PAGO DE VIATICO AL VIAJE QUE SE EFECTUARA A SANTIAGO DE LOS CABALLEROS, LOS DIAS 07 Y 08 DE JUNIO 2023, CON EL OBJETIVO DE PARTICIPAR EN LA EXPOSICION DEL XIII SIMPOSIO FLORA DE LA ESPAÑOLA </t>
  </si>
  <si>
    <t>PENDIENTE PAGO DE VIATICO AL VIAJE QUE SE EFECTUARA A SANTIAGO, EL 09 DE JUNIO 2023 CON EL OBJETIVO DE CLAUSURA DE LA EXPOSICION EN EL XIII SIMPOSIO FLORA DE LA ESPAÑOLA</t>
  </si>
  <si>
    <t>UNITED BRANDS</t>
  </si>
  <si>
    <t>PENDIENTE PAGO DE FIANZA POR USO DEL AREA FRONTAL DEL RELOJ PARA SPRING MARKET EL 13 Y 14/05/2023</t>
  </si>
  <si>
    <t xml:space="preserve">PENDIENTE FACTURA POR ADQUISICION DE 44 GAS LICUADO DE PETROLEO PARA SER UTILIZADO EN LA INSTITUCION </t>
  </si>
  <si>
    <t>B1500018838</t>
  </si>
  <si>
    <t>PENDIENTE FACTURA POR LA ADQUISICION DE 53 BOTELLONES DE AGUA CRISTAL PURIFICADA</t>
  </si>
  <si>
    <t>B1500041942</t>
  </si>
  <si>
    <t>PENDIENTE PAGO DE HORAS EXTRAS AL PERSONAL DE LA DIVISION DE SERVICIOS GENERALES, DURANTE EL MES DE MARZO 2023</t>
  </si>
  <si>
    <t>RH-169</t>
  </si>
  <si>
    <t>PENDIENTE PAGO DE HORAS EXTRAS AL PERSONAL DE LA DIVISION DE SERVICIOS GENERALES, DURANTE EL MES DE ABRIL 2023</t>
  </si>
  <si>
    <t>RH-170</t>
  </si>
  <si>
    <t>ANGEL LUIS DE LA ROSA</t>
  </si>
  <si>
    <t>PENDIENTE PAGO DE HORAS EXTRAS POR HABER LABORADO EN LAS ACTIVIDADES POR ALQUILERES DE ESPACIOS LOS DIAS 21, 22, 23, 28, 29 Y 30 ABRIL 2023</t>
  </si>
  <si>
    <t>RH-171</t>
  </si>
  <si>
    <t>CARLOS JUNIOR TAVAREZ FELIZ</t>
  </si>
  <si>
    <t>PENDIENTE PAGO DE FIANZA DE LA CATEDRAL DEL BAMBU PRE BODA EN FECHA 11/06/23</t>
  </si>
  <si>
    <t>FRIOMAX, SRL</t>
  </si>
  <si>
    <t xml:space="preserve">PENDIENTE FACTURA POR ADQUISICION DE AIRE ACONDICIONADO DE 3 TON INVERTER PARA SER UTILIZAOD EN LA INSTITUCION </t>
  </si>
  <si>
    <t>B1500000377</t>
  </si>
  <si>
    <t>JULIAN FLORES DOÑE</t>
  </si>
  <si>
    <t>RH-173</t>
  </si>
  <si>
    <t>PENDIENTE FACTURA SEGURO COMPLEMENTARIO DE SALUD PERIODO 01/06/23-30/06/23</t>
  </si>
  <si>
    <t>B1500008605</t>
  </si>
  <si>
    <t xml:space="preserve">PENDIENTE FACTURA POR ADQUISICION DE COMBUSTIBLE PARA SUMINISTRO EN LA INSTITUCION </t>
  </si>
  <si>
    <t>B1500128241</t>
  </si>
  <si>
    <t xml:space="preserve">PENDIENTE FACTURA POR SERVICIO DE CATERING EN  ACTIVIDAD DE LA INSTITUCION </t>
  </si>
  <si>
    <t>B1500001954</t>
  </si>
  <si>
    <t>CARINA PAULINO</t>
  </si>
  <si>
    <t>PENDIENTE PAGO DE FIANZA DE LA CATEDRAL DEL BAMBU PARA BODA EL 03/06/23</t>
  </si>
  <si>
    <t>INVERSIONES DELECA</t>
  </si>
  <si>
    <t>PENDIENTE FACTURA POR ADQUISICION DE 470 PAQUETES DE CAFÉ PARA CONSUMO EN LA INSTITUCION</t>
  </si>
  <si>
    <t>B1500000003</t>
  </si>
  <si>
    <t>PENDIENTE FACTURA POR LA ADQUISICION DE 7 BOTELLONES DE AGUA CRISTAL PURIFICADA</t>
  </si>
  <si>
    <t>B1500042001</t>
  </si>
  <si>
    <t>PENDIENTE FACTURA POR SERVICIO DE CATERING (ALMUERZO) PARA SER UTILIZADO EN CAPACITACION SOBRE INTEGRACION EN EQUIPO</t>
  </si>
  <si>
    <t>B1500001958</t>
  </si>
  <si>
    <t>PENDIENTE FACTURA POR SERVICIO DE CATERING (REFRIGERIO) PARA VISITAS INSTITUCIONALES</t>
  </si>
  <si>
    <t>B1500001959</t>
  </si>
  <si>
    <t>HILEL RODRIGUEZ</t>
  </si>
  <si>
    <t>PENDIENTE PAGO DE FIANZA DEL DOMUS PEQUEÑÑO PARA RETIRO EN FECHA 25/05/23</t>
  </si>
  <si>
    <t>PRICESMART DOMINICANA</t>
  </si>
  <si>
    <t>PENDIENTE PAGO DE FIANZA DEL DOMUS GRANDE Y RUTA CAMINATA 5K PARA EL 20/5/23</t>
  </si>
  <si>
    <t>ROCIO DEL CARMEN PLAZA</t>
  </si>
  <si>
    <t>PENDIENTE PAGO DE FIANZA POR EL USO DEL AREA DE LAS BROMELIAS EL 21/05/23</t>
  </si>
  <si>
    <t>PENDIENTE PAGO DE FACTURA PLAN DE INTERNET CORRESPONDIENTE A LA CUENTA 84163506 PERIODO 14-ABR-23 AL 13-MAY-23</t>
  </si>
  <si>
    <t>B1500050723</t>
  </si>
  <si>
    <t>PENDIENTE PAGO DE VIATICO AL VIAJE QUE SE EFECTUARA A LA REGION SUR, BARAHORA Y PEDERNALES DEL 20 AL 22 DE JUNIO 2023, CON EL OBJETIVO DE RECOLECCION DE SEMILLAS DE ESPECIES NATIVAS Y ENDEMICAS BAJO ALGUN GRADO DE AMENAZA Y MONITOREO</t>
  </si>
  <si>
    <t>BS-22</t>
  </si>
  <si>
    <t>JOSE ANTONIO FERNANDEZ</t>
  </si>
  <si>
    <t>PENDIENTE PAGO DE FIANZA DEL DOMUS PEQUEÑO PARA CUMPLEAÑOS EL 28/05/2023</t>
  </si>
  <si>
    <t xml:space="preserve">PENDIENTE PAGO FACTURA POR ADQUISICION DE PRODUCTOS FARMACEUTICOS  PARA SER UTILIZADOS EN LA INSTITUCION </t>
  </si>
  <si>
    <t>B1500000968</t>
  </si>
  <si>
    <t xml:space="preserve">PENDIENTE PAGO FACTURA POR ADQUISICION DE 2 TERMOHIGROMETRO DIGITAL MARCA EXTECH PARA SER UTILIZADO EN LA INSTITUCION </t>
  </si>
  <si>
    <t>B1500000969</t>
  </si>
  <si>
    <t>PENDIENTE PAGO DE VIATICO AL VIAJE QUE SE EFECTUARA A PEDERNALES, HOYO DE PELEMPITO DEL 14 AL 16 DE JUNIO 2023 CON EL OBJETIVO DE SEGUIMIENTO A LOS TRABAJOS REALIZADOS EN LA L. PELEMPITO</t>
  </si>
  <si>
    <t>BOT-036</t>
  </si>
  <si>
    <t>NABILA BUENO ESTEVEZ</t>
  </si>
  <si>
    <t>PENDIENTE PAGO POR PASANTIA REALIZADA DESDE EL 02 DE MAYO 2023, EN LA DIVISION DEL BANCO DE SEMILLAS</t>
  </si>
  <si>
    <t>RH-188</t>
  </si>
  <si>
    <t>EURENDYS ENEROLIZA ESTEVEZ BAEZ DE BUENO</t>
  </si>
  <si>
    <t>RH-189</t>
  </si>
  <si>
    <t>B1500128279</t>
  </si>
  <si>
    <t xml:space="preserve">LUIS ENRIQUE MONTERO ENCARNACION </t>
  </si>
  <si>
    <t xml:space="preserve">PENDIENTE TRANSFERENCIA PARA EL LLENADO DE 23.17 GALONES DE GAS LICUADO A CILINDROS DE LA COCINA DE LOS SERVIDORES </t>
  </si>
  <si>
    <t>ADM-062</t>
  </si>
  <si>
    <t>ANA R. MEJIA GOICO</t>
  </si>
  <si>
    <t>PENDIENTE PAGO DE FIANZA DEL DOMUS GRANDE PARA TALLER EL 08/07/2023</t>
  </si>
  <si>
    <t>PENDIENTE PAGO DE FIANZA DEL DOMUS GRANDE PRE GRADUACION EN FECHA 16/06/2023</t>
  </si>
  <si>
    <t>BRIAN DIONICIO QUIÑONES</t>
  </si>
  <si>
    <t>PENDIENTE PAGO DE FIANZA DEL DOMUS GRANDE PARA BODA EN FECHA 23/08/23</t>
  </si>
  <si>
    <t>PENDIENTE FACTURA DEL SERVICIO DE TELEFONO, INTERNET Y FAX, CORRESPONDIENTE AL MES DE MAYO 2023</t>
  </si>
  <si>
    <t>E450000011193</t>
  </si>
  <si>
    <t>E450000011771</t>
  </si>
  <si>
    <t>PENDIENTE FACTURA POR EL SERVICIO CELULAR ASIGNADOS AL DIRECTOR Y SUB-DIRECTOR DE LA INSTITUCION, MES DE MAYO 2023</t>
  </si>
  <si>
    <t>E450000011885</t>
  </si>
  <si>
    <t>PENDIENTE FACTURA ENERGIA ELECTRICA AL MES DE MAYO 2023 PERIODO 17/04/2023-17/05/2023</t>
  </si>
  <si>
    <t>B1500377519</t>
  </si>
  <si>
    <t>B1500377520</t>
  </si>
  <si>
    <t>TARJETAS DE CREDITO PENDIENTE DE PAGOS ACH CTA CTE EN EL MES DE MAYO 2023</t>
  </si>
  <si>
    <t>TOTAL  MAYO 2023</t>
  </si>
  <si>
    <t>E &amp; G UNIVERSAL PROMOTION SRL</t>
  </si>
  <si>
    <t xml:space="preserve">PENDIENTE FACTURA POR ADQUISICION DE UNIFORMES PARA SER UTILIZADOS POR EL PERSONAL DE LA INSTITUCION </t>
  </si>
  <si>
    <t>B1500000217</t>
  </si>
  <si>
    <t>OFICINA DE CUSTODIA Y ADMINISTRACION DE BIENES INCAUTADOS Y DECOMISADOS</t>
  </si>
  <si>
    <t xml:space="preserve">PENDIENTE DEPOSITO A CUENTA CORRIENTE NO IDENTIFICADO EN CUENTA COLECTORA </t>
  </si>
  <si>
    <t>PENDIENTE PAGO DE VIATICO AL VIAJE QUE SE EFECTUARA A SANTIAGO, EL 09 DE JUNIO 2023 CON EL OBJETIVO DE SER PARTíCIPE EN LA CLAUSURA DE LA EXPOSICION EN EL XIII SIMPOSIO FLORA DE LA ESPAÑOLA, CUBIERTO CON EL FONDO JBN</t>
  </si>
  <si>
    <t xml:space="preserve">JUAN CARLOS PIMENTEL SOTO </t>
  </si>
  <si>
    <t>PENDIENTE PAGO DE HORAS EXTRAS POR HABER LABORADO EL 22/04/2023 EN LA ACTIVIDAD SOBRE EL DIA DE LA TIERRA E INICIO DEL FESTIVAL DE AVES ENDEMICAS</t>
  </si>
  <si>
    <t>RH-183</t>
  </si>
  <si>
    <t>PENDIENTE PAGO AL PERSONAL QUE TRABAJO HORAS EXTRAS DURANTE EL CINE SOBRE LA GRAMA EN MAYO 2023</t>
  </si>
  <si>
    <t>RH-184</t>
  </si>
  <si>
    <t>PENDIENTE FACTURA POR SERVICIO DE CATERING (REFRIGERIO) PARA TALLER PLAN OPERATIVO ANUAL</t>
  </si>
  <si>
    <t>B1500001997</t>
  </si>
  <si>
    <t>PAGO DE FACTURA, POR EL USO DE AGUA POTABLE, MES DE JUNIO 2023.</t>
  </si>
  <si>
    <t>B1500119291</t>
  </si>
  <si>
    <t>B1500119292</t>
  </si>
  <si>
    <t>B1500119297</t>
  </si>
  <si>
    <t>B1500043346</t>
  </si>
  <si>
    <t>PENDIENTE PAGO DE HORAS EXTRAS AL PERSONAL DE LA DIVISION DE SERVICIOS GENERALES, POR HABER LABORADO DURANTE EL MES DE MAYO 2023</t>
  </si>
  <si>
    <t>RH-198</t>
  </si>
  <si>
    <t>PENDIENTE FACTURA POR ADQUISICION DE 8.31 GAS LICUADO DE PETROLEO</t>
  </si>
  <si>
    <t>B1500019063</t>
  </si>
  <si>
    <t>NICOL PEREZ</t>
  </si>
  <si>
    <t>PENDIENTE PAGO DE FIANZA PARA USO DE LA LAGUNA DEL PALMAR PARA BABY SWOWER EL 10/06/2023</t>
  </si>
  <si>
    <t xml:space="preserve">TONY ABELARDO REYES </t>
  </si>
  <si>
    <t>PENDIENTE PAGO DE FIANZA DEL DOMUS GRANDE PARA BODA EN FECHA 17/06/2023</t>
  </si>
  <si>
    <t>PENDIENTE PAGO DE FACTURA PLAN DE INTERNET CORRESPONDIENTE A LA CUENTA 85569019 DEL 01-MAY-23 AL 31-MAY-23</t>
  </si>
  <si>
    <t>B1500051221</t>
  </si>
  <si>
    <t>PENDIENTE PAGO COMPENSACION A MENSAJEROS POR USO DE SUS MOTORES EN EL MES DE JUNIO 2023</t>
  </si>
  <si>
    <t>DF-115</t>
  </si>
  <si>
    <t>PENDIENTE PAGO AL PERSONAL DE LA NOMINA FIJA ADICIONAL , CORRESPONDIENTE AL MES DE JUNIO 2023</t>
  </si>
  <si>
    <t>RH-204</t>
  </si>
  <si>
    <t>PENDIENTE PAGO AL PERSONAL DE LA NOMINA TEMPORAL , CORRESPONDIENTE AL MES DE JUNIO 2023</t>
  </si>
  <si>
    <t>PENDIENTE PAGO SUPLENCIA POR EL CARGO VACANTE ENC. DEPTO BOTANICA POR EL MES DE MAYO 2023</t>
  </si>
  <si>
    <t>RH-205</t>
  </si>
  <si>
    <t>PENDIENTE PAGO  COMPENSACION DE SERVICIOS DE SEGURIDAD A LA DOTACION MILITAR QUE SE ENCUENTRA PRESTANDO SERVICIO A LA INSTITUCION, JUNIO 2023</t>
  </si>
  <si>
    <t>DF-116</t>
  </si>
  <si>
    <t>MARIANELA ARAUJO PEREZ</t>
  </si>
  <si>
    <t>PENDIENTE PAGO DE LAS VACACIONES NO FISFRUTADAS CORRESPONDIENTE A 12 DIAS</t>
  </si>
  <si>
    <t>RH-209</t>
  </si>
  <si>
    <t xml:space="preserve">PENDIENTE FACTURA POR ADQUISICION DE BOMBA PARA FUENTE Y BOMBAS PARA CISTERNA PARA SER UTILIZADAS EN LA INSTITUCION </t>
  </si>
  <si>
    <t>B1500000912</t>
  </si>
  <si>
    <t>B1500128391</t>
  </si>
  <si>
    <t>B1500128392</t>
  </si>
  <si>
    <t>KENDRY ARIAS M.</t>
  </si>
  <si>
    <t>PENDIENTE PAGO DE FIANZA, ALQUILER DEL DOMUS PEQUEÑO PARA ACTIVIDAD CUMPLEAÑOS EL 11/6/23</t>
  </si>
  <si>
    <t>ROSANNY ESTHER ROMERO</t>
  </si>
  <si>
    <t>PENDIENTE PAGO DE FIANZA DEL DOMUS GRANDE PARA ACTIVIDAD (BODA) A REALIZARSE EL 18/11/2023</t>
  </si>
  <si>
    <t>EDUARDO LEBRON Y/O ROSALIA</t>
  </si>
  <si>
    <t>PENDIENTE PAGO DE FIANZA PARA ACTIVIDAD CONFERENCIA EL 08/07/2023</t>
  </si>
  <si>
    <t>PLAYTOW, SRL</t>
  </si>
  <si>
    <t>PENDIENTE PAGO DE FIANZA DEL AREA VERDE DEL RELOJ PARA PLAYTOWN PARK EL 10 Y 11/06/2023</t>
  </si>
  <si>
    <t xml:space="preserve">PENDIENTE PAGO DE VIATICO AL VIAJE QUE SE EFECTUARA A LA PROVINCIA DE LA ALTAGRACIA (HIGUEY) DEL 11 AL 13 DE JULIO 2023, CON EL OBJETIVO DE RECOLECCION DE SEMILLAS DE ESPECIES NATIVAS Y ENDEMICAS BAJO ALGUN GRADO DE AMENAZAS Y MONITOREO </t>
  </si>
  <si>
    <t>BS-23</t>
  </si>
  <si>
    <t>PENDIENTE PAGO DE SEGURO COMPLEMENTARIOS DE SALUD AL SUB-DIRECTOR, ENC DEL TIC Y ASISTENTE DEL DIRECTOR, CORRESPONDIENTE AL MES DE JUNIO 2023</t>
  </si>
  <si>
    <t>B1500028306</t>
  </si>
  <si>
    <t>GERALDOM</t>
  </si>
  <si>
    <t>PENDIENTE PAGO DE FIANZA DEL AREA VERDE DEL DOMUS MAS RUTA CAMINATA EL 22/7/23</t>
  </si>
  <si>
    <t>DAHIANA MAÑON PEÑA</t>
  </si>
  <si>
    <t>PENDIENTE PAGO DE FIANZA DEL AREA PLANTAS MEDICINALES PARA CUMPLEAÑOS EN FECHA 18/6/23</t>
  </si>
  <si>
    <t>VIVIAL DOMINICANA</t>
  </si>
  <si>
    <t>PENDIENTE PAGO DEL 10% DEL PRESUPUESTO DE PUBLICIDAD, DE ACUERDO A LA LEY 134-03. DEL 1 AL 31 DE ENERO DE 2023</t>
  </si>
  <si>
    <t>B1500007432</t>
  </si>
  <si>
    <t>B1500007433</t>
  </si>
  <si>
    <t>B1500007434</t>
  </si>
  <si>
    <t>B1500007435</t>
  </si>
  <si>
    <t>B1500007440</t>
  </si>
  <si>
    <t>B1500007441</t>
  </si>
  <si>
    <t xml:space="preserve">PENDIENTE FACTURA POR ADQUISICION DE DESECHABLES, PAPEL HIGIENICO, PAPEL TOALLA PARA SER UTILIZADOS EN LA INSTITUCION </t>
  </si>
  <si>
    <t>B1500000370</t>
  </si>
  <si>
    <t>VICTOR FEDERICO DIZONO BOTTE</t>
  </si>
  <si>
    <t>PENDIENTE PAGO DE FIANZA DEL DOMUS GRANDE Y AREA VERDE PARA ACTIVIDAD EN FECHA 25/6/23</t>
  </si>
  <si>
    <t>FLORANGEL MICHELLE DE LA CRUZ</t>
  </si>
  <si>
    <t>PENDIENTE PAGO DE FIANZA DEL AREA DE LAS BROMELIAS PARA REVELACION DE SEXO EN FECHA 2/07/23</t>
  </si>
  <si>
    <t>PENDIENTE PAGO DE VACACIONES NO DISFRUTADA A EX EMPLEADO FLORES DOÑE</t>
  </si>
  <si>
    <t>RH-223</t>
  </si>
  <si>
    <t>PENDIENTE PAGO DE VACACIONES NO DISFRUTADA A EX EMPLEADA YENNYFEER PAREDES CARPIO</t>
  </si>
  <si>
    <t>B1500128419</t>
  </si>
  <si>
    <t xml:space="preserve">PENDIENTE FACTURA POR ADQUISICION DE AVOLUSION 4 TB DISCO DURO EXTERNO PORTATIL PARA PC A SER UTILIZADOS EN LA INSTITUCION </t>
  </si>
  <si>
    <t>B1500001726</t>
  </si>
  <si>
    <t>PENDIENTE FACTURA SEGURO COMPLEMENTARIO DE SALUD PERIODO 01/07/23-31/07/23</t>
  </si>
  <si>
    <t>B1500008810</t>
  </si>
  <si>
    <t>WILKIN RAFAEL ENCARNACION CASTILLO</t>
  </si>
  <si>
    <t xml:space="preserve">PENDIENTE TRANSFERENCIA VIATICO PARA LA ADQUISICION DE COMBUSTIBLE, PEAJE Y GUIA DEL  VIAJE DE CAMPO A LA PROVINCIA DE LA ALTAGRACIA (HIGUEY) DEL 19 AL 21 DE JULIO 2023, CON EL OBJETIVO DE RECOLECCION DE SEMILLAS DE ESPECIES NATIVAS Y ENDEMICAS BAJO ALGUN GRADO DE AMENAZAS Y MONITOREO </t>
  </si>
  <si>
    <t>BS-24</t>
  </si>
  <si>
    <t>PENDIENTE PAGO DE VIATICO AL VIAJE QUE SE EFECTUARA A LA REGION SUR, BARAHORA Y PEDERNALES DEL 19 AL 21 DE JUNIO 2023, CON EL OBJETIVO DE RECOLECCION DE SEMILLAS DE ESPECIES NATIVAS Y ENDEMICAS BAJO ALGUN GRADO DE AMENAZA Y MONITOREO</t>
  </si>
  <si>
    <t>PAGO DE HORAS EXTRAS AL PERSONAL DE LA DIVISION DE SERVICIOS GENERALES, EN LAS ACTIVIDADES DE LOS DIAS 04, 06, 07, 13, 14, 20, 21, 26, 27 Y 28 DEL MES DE MAYO 2023</t>
  </si>
  <si>
    <t>RH-224</t>
  </si>
  <si>
    <t>ORISME DEBORA CLAUDESTHERDYNA</t>
  </si>
  <si>
    <t>PENDIENTE PAGO DE FIANZA DEL DOMUS GRANDE PARA BODA EN FECHA 01/07/23</t>
  </si>
  <si>
    <t>DIESLY ANDRE</t>
  </si>
  <si>
    <t>PENDIENTE PAGO DE FIANZA DEL PATIO ESPAÑOL PARA BODA EN FECHA 24/06/2023</t>
  </si>
  <si>
    <t xml:space="preserve">PENDIENTE FACTURA POR ADQUISICIONE DE MOBILIARIOS DE OFICINA PARA SER ITILIZADOS EN LA INSTITUCION </t>
  </si>
  <si>
    <t>B1500000578</t>
  </si>
  <si>
    <t xml:space="preserve">PENDIENTE FACTURA POR ADQUISICION DE UTILIES DE OFICINA PARA SER UTILIZADOS EN LA INSTITUCION </t>
  </si>
  <si>
    <t>B1500000255</t>
  </si>
  <si>
    <t xml:space="preserve">PENDIENTE FACTURA POR ADQUISICION SOMBRILLAS, BOTELLAS TERMICAS Y GORRAS PARA SER UTILIZADAS POR EL PERSONAL DE SEGURIDAD DE LA INSTITUCION </t>
  </si>
  <si>
    <t>B1500000606</t>
  </si>
  <si>
    <t>COLECTOR CONTRIBUCIONES A LA TESORERIA</t>
  </si>
  <si>
    <t>PENDIENTE TRANSFERENCIA DE PAGO POR EL CONCEPTO DE DIFERENCIA SIN REPORTAR AL RIESGO LABORAL DE LA NOMINA TEMPORAL, CORRESPONDIENTE AL MES DE JUNIO 2023</t>
  </si>
  <si>
    <t>RH-226</t>
  </si>
  <si>
    <t xml:space="preserve">PENDIENTE TRANSFERENCIA VIATICO PARA LA ADQUISICION DE COMBUSTIBLE, PEAJE Y GUIA DEL  VIAJE DE CAMPO A LA PROVINCIA DE LA ALTAGRACIA (HIGUEY) DEL 11 AL 13 DE JULIO 2023, CON EL OBJETIVO DE RECOLECCION DE SEMILLAS DE ESPECIES NATIVAS Y ENDEMICAS BAJO ALGUN GRADO DE AMENAZAS Y MONITOREO </t>
  </si>
  <si>
    <t>BS-25</t>
  </si>
  <si>
    <t>GERALDO OTONIEL TOMAS REYES</t>
  </si>
  <si>
    <t>PENDIENTE PAGO DE FIANZA DEL PATIO ESPAÑOL PARA  BODA EN FECHA 24/06/23</t>
  </si>
  <si>
    <t>ROSALIA CRUZ</t>
  </si>
  <si>
    <t>PENDIENTE PAGO DE FIANZA DEL DOMUS PEQUEÑO Y AREA VERDE PARA BAZAR EL 02/07/23</t>
  </si>
  <si>
    <t>CENTRO EDUCATIVO HI-HELLO</t>
  </si>
  <si>
    <t>PENDIENTE PAGO DE FIANZA DEL DOMUS GRANDE PARA GRADUACION ESCOLAR EN FECHA 24/06/23</t>
  </si>
  <si>
    <t>ARISMANDY ALEMAN MANZANILLO</t>
  </si>
  <si>
    <t>PENDIENTE PAGO DE FIANZA EN PLANTAS MEDICINALES PARA ACTIVIDAD RELIGIOSA EL 24/6/23</t>
  </si>
  <si>
    <t>PENDIENTE FACTURA POR ADQUISICION DE ALIMENTOS PARA SER CONSUMIDOS EN LA INSTITUCION</t>
  </si>
  <si>
    <t>B1500000005</t>
  </si>
  <si>
    <t xml:space="preserve">PENDIENTE FACTURA POR ADQUISICION DE LAVADORA PARA SER UTILIZADA EN LA INSTITUCION </t>
  </si>
  <si>
    <t>B1500000128</t>
  </si>
  <si>
    <t xml:space="preserve">PENDIENTE FACTURA POR ADQUISICION DE ARTICULOS DE COCINA PARA SER UTILIZADOS EN LA INSTITUCION </t>
  </si>
  <si>
    <t>B1500000129</t>
  </si>
  <si>
    <t xml:space="preserve">PENDIENTE FACTURA POR REPUESTOS PARA SER UTILIZADOS EN LOS VEHICULOS DE LA INSTITUCION </t>
  </si>
  <si>
    <t>B1500000183</t>
  </si>
  <si>
    <t xml:space="preserve">PENDIENTE FACTURA POR ADQUISICION DE BOMBA-FUMIGADORA ESTACIONARIA, KTC PARA SER UTILIZADA EN LA INSTITUCION </t>
  </si>
  <si>
    <t>B1500000914</t>
  </si>
  <si>
    <t xml:space="preserve">PENDIENTE FACTURA POR ADQUISICION DE PAQUETES DE AZUCAR CREMA PARA CONSUMO EN LA INSTITUCION </t>
  </si>
  <si>
    <t>B1500000161</t>
  </si>
  <si>
    <t xml:space="preserve">PENDIENTE FACTURA POR SERVICIO DE CATERING (REFRIGERIO) PARA ACTIVIDAD DE MEDIO AMBIENTE CON PERIODISTAS </t>
  </si>
  <si>
    <t>B1500002025</t>
  </si>
  <si>
    <t>ERLA PHARMA, SRL</t>
  </si>
  <si>
    <t>PENDIENTE PAGO DE FIANZA POR USO DE AUDITORIUM LOS DIAS 30/6 Y 01/07, 2023</t>
  </si>
  <si>
    <t>ANDRE DIESLY</t>
  </si>
  <si>
    <t>PENDIENTE PAGO DE FIANZA DEL DOMUS PEQUEÑO PARA BODA EN FECHA 24/6/23</t>
  </si>
  <si>
    <t xml:space="preserve">PENDIENTE FACTURA POR ADQUISICION DE BOMBA PARA FUMIGAR TIPO MOCHILA PARA SER UTILIZADA EN LA INSTITUCION </t>
  </si>
  <si>
    <t>B1500000853</t>
  </si>
  <si>
    <t xml:space="preserve">PENDIENTE FACTURA POR ADQUISICION DE MAQUINAS SUMADORAS SHARP PARA SER UTILIZADAS EN LA INSTITUCION </t>
  </si>
  <si>
    <t>B1500001770</t>
  </si>
  <si>
    <t>PENDIENTE FACTURA POR LA CONTRATACION DE SERVICIO PARA MANEJO DE LAS REDES SOCIALES DE LA INSTITUCION MES DE MAYO Y JUNIO 2023</t>
  </si>
  <si>
    <t>B1500000016</t>
  </si>
  <si>
    <t>LAURA PATRICIA GOMEZ</t>
  </si>
  <si>
    <t>PENDIENTE PAGO DE FIANZA DEL DOMUS PEQUEÑO PARA BODA EL 14/10/2023</t>
  </si>
  <si>
    <t xml:space="preserve">PENDIENTE FACTURA POR ADQUISICION DE DESBROZADORA HUSQVARNA PARA SER UTILIZADAS EN LA INSTITUCION </t>
  </si>
  <si>
    <t>B11500002707</t>
  </si>
  <si>
    <t xml:space="preserve">PENDIENTE FACTURA POR ADQUISICION DE MOBILIARIOS DE OFICINA PARA SER UTILIZADOS EN LA INSTITUCION </t>
  </si>
  <si>
    <t>B1500000177</t>
  </si>
  <si>
    <t xml:space="preserve">PENDIENTE FACTURA POR ADQUISICION DE CAJA CHICA DE METAL  PARA SER UTILIZADAS EN LA INSTITUCION </t>
  </si>
  <si>
    <t>B1500000178</t>
  </si>
  <si>
    <t>PENDIENTE PAGO DE VIATICO AL VIAJE QUE SE EFECTUARA A LA PROVINCIA DE LA ALTAGRACIA, ISLA SAONA, DEL 17 AL 19 DE JULIO 2023, CON EL OBJETIVIO DE INICIAR LOS TRABAJOS DE ECOLOGIA DE POBLACION CON TOLUMNIA CALOQUILA EN ISLA SAONA</t>
  </si>
  <si>
    <t>HORT-125</t>
  </si>
  <si>
    <t>YURAISY MARIELYS RODRIGUEZ BATISTA</t>
  </si>
  <si>
    <t>PENDIENTE PAGO TRANSFERENCIA PARA LA ADQUISICION DE COMBUSTIBLE, EMBARCACION, PEAJE Y GUIA DEL VIAJE DE CAMPO A LA PROVINCIA DE LA ALTAGRACIA, ISLA SAONA, LOS DIAS 17 AL 19 DE JULIO 2023</t>
  </si>
  <si>
    <t>HORT-134</t>
  </si>
  <si>
    <t>MATINALE, SRL</t>
  </si>
  <si>
    <t>PENDIENTE PAGO DE FIANZA DEL AREA VERDE DEL RELOJ PARA RALLY EL 01/07/23</t>
  </si>
  <si>
    <t>TARJETAS DE CREDITO PENDIENTE DE PAGOS ACH CTA CTE EN EL MES DE JUNIO 2023</t>
  </si>
  <si>
    <t>PENDIENTE FACTURA DEL SERVICIO DE TELEFONO, INTERNET Y FAX, CORRESPONDIENTE AL MES DE JUNIO 2023</t>
  </si>
  <si>
    <t>E450000013744</t>
  </si>
  <si>
    <t>PENDIENTE FACTURA DEL SERVICIO PLAN DE FLOTILLAS E INTERNET, MES DE JUNIO, CORRESPONDIENTE A LA CTA. 754547734</t>
  </si>
  <si>
    <t>E450000014317</t>
  </si>
  <si>
    <t>PENDIENTE FACTURA POR EL SERVICIO CELULAR ASIGNADOS AL DIRECTOR Y SUB-DIRECTOR DE LA INSTITUCION, MES DE JUNIO 2023</t>
  </si>
  <si>
    <t>E450000014429</t>
  </si>
  <si>
    <t>DUBAMED SUPLIDORES MEDICOS</t>
  </si>
  <si>
    <t xml:space="preserve">PENDIENTE FACTURA POR ADQUISICION DE UTILES MEDICOS PARA SER UTILIZADOS EN LA INSTITUCION </t>
  </si>
  <si>
    <t>B1500000235</t>
  </si>
  <si>
    <t>PENDIENTE PAGO DE VACACIONES NO DISFRUTADAS A LAS SRAS. ANA YRIS RODRIGUEZ Y ROSMERY HERNANDEZ</t>
  </si>
  <si>
    <t>RH-231</t>
  </si>
  <si>
    <t>PENDIENTE PAGO DE INDEMNIZACION A LAS SRAS. ANA YRIS RODRIGUEZ Y ROSMERY HERNANDEZ</t>
  </si>
  <si>
    <t>RH-232</t>
  </si>
  <si>
    <t>CARIBBEAN INTEGRATED SOLUTIONS, SRL</t>
  </si>
  <si>
    <t xml:space="preserve">PENDIENTE FACTURA POR ADQUISICION DE MASCARILLAS MEDICAL PARA SER UTILIZADAS EN LA INSTITUCION </t>
  </si>
  <si>
    <t>B1500000196</t>
  </si>
  <si>
    <t>MABE INDUSTRIAL</t>
  </si>
  <si>
    <t>PENDIENTE PAGO DE FIANZA DEL DOMUS PEQUEÑO PARA TALLER EL 12/08/23</t>
  </si>
  <si>
    <t>ENOLIS MABEL MARTINEZ</t>
  </si>
  <si>
    <t>PENDIENTE PAGO DE FIANZA DEL DOMUS PEQUEÑO PARA TALLER EL 01/07/2023</t>
  </si>
  <si>
    <t>PENDIENTE FACTURA ENERGIA ELECTRICA AL MES DE JUNIO 2023 PERIODO 17/05/2023-16/06/2023</t>
  </si>
  <si>
    <t>B1500384007</t>
  </si>
  <si>
    <t>B1500384008</t>
  </si>
  <si>
    <t>TOTAL  JUNIO 2023</t>
  </si>
  <si>
    <t>PENDIENTE PAGO DE FACTURA PLAN DE INTERNET CORRESPONDIENTE A LA CUENTA 84163506 DEL 14-MAY-23 AL 13-JUNIO-23</t>
  </si>
  <si>
    <t>B1500051562</t>
  </si>
  <si>
    <t>RH-236</t>
  </si>
  <si>
    <t>B1500028548</t>
  </si>
  <si>
    <t>B1500122633</t>
  </si>
  <si>
    <t>B1500122627</t>
  </si>
  <si>
    <t>B1500122626</t>
  </si>
  <si>
    <t>B1500044105</t>
  </si>
  <si>
    <t>PENDIENTE PAGO DEL 10% DEL PRESUPUESTO DE PUBLICIDAD, DE ACUERDO A LA LEY 134-03. DE JULIO DE 2023</t>
  </si>
  <si>
    <t>B1500007497</t>
  </si>
  <si>
    <t>PENDIENTE PAGO SUPLENCIA POR EL CARGO VACANTE ENC. DEPTO BOTANICA POR EL MES DE JUNIO 2023</t>
  </si>
  <si>
    <t>RH-242</t>
  </si>
  <si>
    <t>RH242</t>
  </si>
  <si>
    <t>DF-129</t>
  </si>
  <si>
    <t>PENDIENTE PAGO POR COMPENSACION SERVICIOS DE SEGURIDAD CORRESPONDIENTE AL MES DE JULIO 2023</t>
  </si>
  <si>
    <t>DF-130</t>
  </si>
  <si>
    <t>SUFERDOM, SRL</t>
  </si>
  <si>
    <t xml:space="preserve">PENDIENTE FACTURA POR ADQUISICION DE PRODUCTOS ELECTRICOS </t>
  </si>
  <si>
    <t>PENDIENTE  FACTURA POR ADQUISICION DE ALIMENTOS PARA PECES, PARA SER UTILIZADO EN LA INSTITUCION</t>
  </si>
  <si>
    <t>B1500000163</t>
  </si>
  <si>
    <t>MIQUEAS MORETA</t>
  </si>
  <si>
    <t>PENDIENTE PAGO DE FIANZA LAGUNA DEL PALMAR PARA BODA EL 01/07/2023</t>
  </si>
  <si>
    <t>PENDIENTE PAGO DE FACTURA PLAN DE INTERNET CORRESPONDIENTE A LA CUENTA 85569019 DEL 01-JUNIO-23 AL 30-JUNIO-23</t>
  </si>
  <si>
    <t>B1500052094</t>
  </si>
  <si>
    <t>PENDIENTE FACTURA POR LA ADQUISICION DE SILLAS PLASTICAS SIN BRAZOS, PARA USO EN LA INSTITUCION</t>
  </si>
  <si>
    <t>B1500000006</t>
  </si>
  <si>
    <t>CARLOS SOTO</t>
  </si>
  <si>
    <t>PENDIENTE PAGO DE FIANZA DEL DOMUS GRANDE  PARA PASE DE ARTOCHA EL 09/07/2023</t>
  </si>
  <si>
    <t>PENDIENTE FACTURA POR LA COMPRA DE 14 RESMA DE PAPEL, PARA SER UTILIZADAS EN LA INSTITUCION</t>
  </si>
  <si>
    <t>B1500001782</t>
  </si>
  <si>
    <t>PENDIENTE FACTURA POR ADQUISICION DE UTENCILIOS DE COCINA, PARA USO EN LA INSTITUCION</t>
  </si>
  <si>
    <t>PENDIENTE FACTURA POR LA ADQUISICION DE 1 SILLON EJECUTIVO PARA EL AREA FINANCIERA</t>
  </si>
  <si>
    <t>B1500000610</t>
  </si>
  <si>
    <t>PENDIENTE PAGO AL PERSONAL DE LA NOMINA FIJA ADICIONAL , CORRESPONDIENTE AL MES DE JULIO 2023</t>
  </si>
  <si>
    <t>RH-246</t>
  </si>
  <si>
    <t>PENDIENTE FACTURA POR LA ADQUISICION DE ARTICULOS FERRETEROS</t>
  </si>
  <si>
    <t>B1500000181</t>
  </si>
  <si>
    <t>PENDIENTE FACTURA POR ADQUISICION DE ARTICULOS FERRETEROS</t>
  </si>
  <si>
    <t>B1500000017</t>
  </si>
  <si>
    <t>PENDIENTE FACTURA POR LA ADQUISICION DE 4 AIRES ACONDICIONADOS, PARA SER UTILIZADOS EN LA INSTITUCION</t>
  </si>
  <si>
    <t>B1500000182</t>
  </si>
  <si>
    <t>B1500000858</t>
  </si>
  <si>
    <t>INVERSIONES RODRIGUEZ VALENZUELA SRL</t>
  </si>
  <si>
    <t>PENDIENTE FACTURA POR ADQUISICION DE PRODUCTOS QUIMICOS, PARA SER UTILIZADOS EN LA INSTITUCION.</t>
  </si>
  <si>
    <t>B1500000002</t>
  </si>
  <si>
    <t>PENDIENTE FACTURA POR LA ADQUISICION DE PRODUCTOS DE LIMPIENZA, PARA USO EN LA INSTITUCION</t>
  </si>
  <si>
    <t>B1500000130</t>
  </si>
  <si>
    <t>PENDIENTE FACTURA POR LA ADQUISICION DE MATERIAL GASTABLE, PARA USO EN LA INSTITUCION.</t>
  </si>
  <si>
    <t>B1500000258</t>
  </si>
  <si>
    <t>CLARA SANTANA</t>
  </si>
  <si>
    <t>PENDIENTE PAGO DE FIANZA DEL DOMUS PEQUEÑO  PARA GRADUACION EL 21/07/2023</t>
  </si>
  <si>
    <t>MELIZA FATIMA</t>
  </si>
  <si>
    <t>PENDIENTE PAGO DE FIANZA DEL DOMUS PEQUEÑO  PARA BODA EL 18/07/2023</t>
  </si>
  <si>
    <t xml:space="preserve">INVERSIONES TEJEDA VALERA FD, SRL </t>
  </si>
  <si>
    <t>B1500000164</t>
  </si>
  <si>
    <t>PENDIENTE PAGO DE VIATICO EL DIA 21 AL /8/23 CON EL OBJETIVO DE INICIAR LOS TRABAJOS DE ECOLOGIA DE POBLACION CON PSYCHILIS DODII, A LA PROVINCIA MONSEÑOR NOUEL, MUNICIPIO MAIMON, LOMA TIBISÍ</t>
  </si>
  <si>
    <t>HORT-142</t>
  </si>
  <si>
    <t>RH-267</t>
  </si>
  <si>
    <t>NATANAEL SANTANA</t>
  </si>
  <si>
    <t>PENDIENTE PAGO DE FIANZA   PARA GRABACION EL 15/07/2023</t>
  </si>
  <si>
    <t>JENNY REYES</t>
  </si>
  <si>
    <t>PENDIENTE PAGO DE FIANZA  DEL DOMUS GRANDE PARA BODA EL 14/07/2023</t>
  </si>
  <si>
    <t>PENDIENTE FACTURA POR LA ADQUSICIÓN DE TALONARIOS  DE FACTURA Y RECIBOD, UTILIZADAS EN LA INSTITUCION</t>
  </si>
  <si>
    <t>B1500000011</t>
  </si>
  <si>
    <t>DOS-GARCIA.SRL</t>
  </si>
  <si>
    <t>PENDIENTE FACTURA, POR LA ADQUISICION DE LAMPARAS LED Y BOMBILLOS, PARA USO EN LA INSTITUCION.</t>
  </si>
  <si>
    <t>B1500000600</t>
  </si>
  <si>
    <t>TOMAS VENTURA</t>
  </si>
  <si>
    <t>PENDIENTE PAGO DE FIANZA  DEL CATEDRAL DEL BAMBU PARA BODA EL 29/07/2023</t>
  </si>
  <si>
    <t>CAROLA VICENTE</t>
  </si>
  <si>
    <t>PENDIENTE PAGO DE FIANZA  DEL DOMUS GRANDE PARA BODA EL 22/07/2023</t>
  </si>
  <si>
    <t>PENDIENTE PAGO DE VIATICO DEL DIA 09 AL 11  /8/23 CON EL OBJETIVO DE CONTINUACION DEL TRABAJO DE CAMPO PARA COMPLETAR EL INVENTARIO ORQUIDEOLOGICO DEL MONUMENTAL NATURAL PICO DIEGO DE OCAMPO EN LA VERTIENTE SUR.</t>
  </si>
  <si>
    <t>BOT-098</t>
  </si>
  <si>
    <t>PENDIENTE FACTURA POR LA ADQUISICIÓN DE REPUESTO Y COMPONENTES PARA SER UTILIZADOS EN LA FLOTILLA VEHICULAR  DE LA INSTITUCIÓN</t>
  </si>
  <si>
    <t>B1500000287</t>
  </si>
  <si>
    <t>PENDIENTE PAGO DE VIATICO DEL DIA 04 AL 06 /09/23 CON EL OBJETIVO DE INICIAR LOS TRABAJOS DE ECOLOGIA DE POBLACION CON PSUCHILIS VERNICOSA (ORCHIDACEAE), PARA LA PROVINCIA DE AZUA Y SIERRA DE BAHORUCO.</t>
  </si>
  <si>
    <t>HORT-149</t>
  </si>
  <si>
    <t>PENDIENTE FACTURA POR SERVICIO DE NOTARIO PUBLICO PARA PROCESOS DE COMPRAS Y NOTARIZACIONES</t>
  </si>
  <si>
    <t>B1500000200</t>
  </si>
  <si>
    <t>PENDIENTE FACTURA POR LA ADQUISICIÓN DE 02 TANQUES DE COMBUSTIBLE DE MOTOCICLETA AX100, PARA LOS MOTORES DE LA INSTITUCIÓN</t>
  </si>
  <si>
    <t>SOLDIER ELECTRONIC SEGURITY (S.E.S)</t>
  </si>
  <si>
    <t>PENDIENTE FACTURA POR LA ADQUISICION DE MEDIDOR DE VOLTAJE E INVERSOR, PARA USO EN LA INSTITUCION</t>
  </si>
  <si>
    <t>B1500000550</t>
  </si>
  <si>
    <t>PENDIENTE FACTURA SEGURO COMPLEMENTARIO DE SALUD PERIODO 01/08/23-31/08/23</t>
  </si>
  <si>
    <t>B1500009018</t>
  </si>
  <si>
    <t>PENDIENTE FACTURA POR ADQUISICION DE  GAS LICUADO DE PETROLEO</t>
  </si>
  <si>
    <t>B1500019508</t>
  </si>
  <si>
    <t>PENDIENTE PAGO DE VIATICO DEL DIA 12 AL 14 /09/23 CON EL OBJETIVO RECOLECCION DE SEMILLAS DE ESPECIES NATIVAS Y ENDEMICAS BAJO ALGUN GRADO DE AMENAZA Y MONITOREO, PARA LA REGION NORTE, PUERTO PLATA</t>
  </si>
  <si>
    <t>BS-45</t>
  </si>
  <si>
    <t>PENDIENTE PAGO DE FACTURA PLAN DE INTERNET CORRESPONDIENTE A LA CUENTA 84163506 DEL 14-JUNIO-23 AL 13-JULIO-23</t>
  </si>
  <si>
    <t>B1500052437</t>
  </si>
  <si>
    <t>PENDIENTE FACTURA POR LA ADQUISICION DE 1 TANQUE DE GAS REFRIGERANTE, PARA SER UTILIZADOS EN LA INSTITUCION</t>
  </si>
  <si>
    <t>B1500000184</t>
  </si>
  <si>
    <t>OUTDOOR TRAINING Y AVENTURE</t>
  </si>
  <si>
    <t>PENDIENTE PAGO DE FIANZA  DEL ÁREA DE LOS PINOS  PARA ACTIVIDAD LABORAL  EL 12/08/2023</t>
  </si>
  <si>
    <t>PENDIENTE PAGO DE VIATICO AL VIAJE QUE SE EFECTUARA A PEDERNALES, LAGUNA OVIEDO, DEL 23 AL 25 DE AGOSTO 2023, CON EL OBJETIVIOLEVANTAMIENTO DE LA FLORA PARA LA ELABORACION DE ARTICULOS CIENTIFICOS</t>
  </si>
  <si>
    <t>BOT.086</t>
  </si>
  <si>
    <t>INSTITUTO POSTAL DOMINICANO</t>
  </si>
  <si>
    <t>PAGO FACTURA, POR EL ENVIO DE PAQUETE DE EJEMPLARES DE HERBARIO</t>
  </si>
  <si>
    <t>B1500002089</t>
  </si>
  <si>
    <t>PENDIENTE PAGO DE HORA EXTRAS AL PERSONAL DE LA DIV. DE SERVICIOS GENERALES POR LA ACTIVIDAD LOS DIAS, 02,03,04,08,10,11,16,17,18,23,24, Y 25 DE JUNIO 2023</t>
  </si>
  <si>
    <t>RH-274</t>
  </si>
  <si>
    <t>PENDIENTE FACTURA POR EL SERVICIO CELULAR ASIGNADOS AL DIRECTOR Y SUB-DIRECTOR DE LA INSTITUCION, MES DE JULIO 2023</t>
  </si>
  <si>
    <t>E450000017007</t>
  </si>
  <si>
    <t>MAYLENYS LUNA</t>
  </si>
  <si>
    <t>PENDIENTE PAGO FIANZA DEL DOMUS GRANDE Y ÁREA DEL RELOJ PARA BODA EL 30/07/2023.</t>
  </si>
  <si>
    <t>MOBE INDUSTRIAL</t>
  </si>
  <si>
    <t>PENDIENTE PAGO FIANZA DEL DOMUS PEQUEÑO PARA TALLER EL 12/08/2023.</t>
  </si>
  <si>
    <t>PENDIENTE FACTURA DEL SERVICIO DE TELEFONO, INTERNET Y FAX, CORRESPONDIENTE AL MES DE JULIO 2023</t>
  </si>
  <si>
    <t>16320 Y 16548</t>
  </si>
  <si>
    <t>PENDIENTE PAGO DE VIATICO DEL DIA 07/8/23 CON EL OBJETIVO DE VISITAR LOS VIVEROS DEL MINISTERIO DE MEDIO AMBIENTE, FUNDACION PROGRESSIE EBANO VERDE Y FUNDACION MOSCOSO PUELLO A LA VEGA.</t>
  </si>
  <si>
    <t>BOT-115</t>
  </si>
  <si>
    <t>SUB-DIRECTOR</t>
  </si>
  <si>
    <t>PENDIENTE FACTURA DEL SERVICIO PLAN DE FLOTILLAS E INTERNET, MES DE JULIO, CORRESPONDIENTE A LA CTA. 754547734</t>
  </si>
  <si>
    <t>BE450000016894</t>
  </si>
  <si>
    <t>PENDIENTE FACTURA ENERGIA ELECTRICA AL MES DE JULIO 2023 PERIODO 16/06/2023-17/07/2023</t>
  </si>
  <si>
    <t>B1500390444</t>
  </si>
  <si>
    <t>B1500390445</t>
  </si>
  <si>
    <t>JESUS A. VASQUEZ</t>
  </si>
  <si>
    <t>PENDIENTE PAGO FIANZA DEL DOMUS GRANDE PARA BODA EL 29/07/2023.</t>
  </si>
  <si>
    <t>TARJETAS DE CREDITO PENDIENTE DE PAGOS ACH CTA CTE EN EL MES DE JULIO 2023</t>
  </si>
  <si>
    <t>TOTAL  JULIO 2023</t>
  </si>
  <si>
    <t>ELABORADO POR</t>
  </si>
  <si>
    <t xml:space="preserve">  APROBADO POR </t>
  </si>
  <si>
    <t>REVISADO POR</t>
  </si>
  <si>
    <t>LIC. ILEANA PEREZ</t>
  </si>
  <si>
    <t>LIC. NAYROBI HEREDIA</t>
  </si>
  <si>
    <t>LIC. RICHARD RODRIGUEZ TORIBIO</t>
  </si>
  <si>
    <t>AUX. ADMINISTRATIVO I</t>
  </si>
  <si>
    <t xml:space="preserve">        ENC. DIV. CONTABILIDAD</t>
  </si>
  <si>
    <t xml:space="preserve">     ENC. DEPTO FINANCIERO</t>
  </si>
  <si>
    <t>TOTAL  AGOSTO 2023</t>
  </si>
  <si>
    <t>DF-152</t>
  </si>
  <si>
    <t>PENDIENTE PAGO DE SEGURO COMPLEMENTARIOS DE SALUD AL SUB-DIRECTOR, ENC DEL TIC Y ASISTENTE DEL DIRECTOR, CORRESPONDIENTE AL MES DE AGOSTO 2023</t>
  </si>
  <si>
    <t>B1500028895</t>
  </si>
  <si>
    <t>PENDIENTE PAGO POR COMPENSACION SERVICIOS DE SEGURIDAD CORRESPONDIENTE AL MES DE AGOSTO 2023</t>
  </si>
  <si>
    <t>DF-151</t>
  </si>
  <si>
    <t>PENDIENTE PAGO DEL 10% DEL PRESUPUESTO DE PUBLICIDAD, DE ACUERDO A LA LEY 134-03. DE AGOSTO DE 2023</t>
  </si>
  <si>
    <t>B1500007603</t>
  </si>
  <si>
    <t>PENDIENTE PAGO DE FACTURA PLAN DE INTERNET CORRESPONDIENTE A LA CUENTA 85569019 DEL 01-JULIO-23 AL 31-JULIO-23</t>
  </si>
  <si>
    <t>B1500052976</t>
  </si>
  <si>
    <t>PENDIENTE FACTURA POR ADQUISICION DE REFRIGERIO PREEMPACADO PARA 25 5 PERSONAS Y ALMUERZO PREEMPACADO EN BIODEGRADABLES PARA 25 PERSONAS, LOS DIAS 20,21,24 Y 25 DE JULIO.</t>
  </si>
  <si>
    <t>B1500000844</t>
  </si>
  <si>
    <t>B1500128668</t>
  </si>
  <si>
    <t>B1500128669</t>
  </si>
  <si>
    <t>PENDIENTE FACTURA POR ADQUISICION DE SERVICIO RENTA BASICA SERVICIO DE IMPRESIÓN 4/5 DE JUNIO 2023</t>
  </si>
  <si>
    <t>B1500000313</t>
  </si>
  <si>
    <t>B1500000316</t>
  </si>
  <si>
    <t>PENDIENTE FACTURA POR ADQUISICION DE SERVICIO RENTA BASICA SERVICIO DE IMPRESIÓN 5/5 DE JULIO 2023</t>
  </si>
  <si>
    <t>B1500000921</t>
  </si>
  <si>
    <t>RH-302</t>
  </si>
  <si>
    <t>PAGO DE INDEMNIZACION POR HABER TRABAJADO COMO JARDINERO DEL 01/09/2016 HASTA EL 11/07/2023.</t>
  </si>
  <si>
    <t>RH-303</t>
  </si>
  <si>
    <t>LUIGUI ALBERTO ARVELO</t>
  </si>
  <si>
    <t>PENDIENTE VACACIONES NO DISFRUTADAS A EX EMPLEADOS LUIGUI ALBERTO ARVELO Y GERMAN JIMENEZ MATEO</t>
  </si>
  <si>
    <t>1107/2023</t>
  </si>
  <si>
    <t>BOTANIC GARDENS CONSERVATION INTERNATIONAL</t>
  </si>
  <si>
    <t>PAGO DE MEMBRESIA DE LA INSTITUCION, CORRESPONDIENTE AL PERIOSO 2023-2024.</t>
  </si>
  <si>
    <t>DF-153</t>
  </si>
  <si>
    <t>PENDIENTE PAGO DE HORAS EXTRAS DEL PERSONAL QUE ASISTIO AL PROGRAMA, "EL PODER DE LA TARDE" EL DIA 17 DE JUNIO.</t>
  </si>
  <si>
    <t>RH-283</t>
  </si>
  <si>
    <t>BDO ESENFA, SRL</t>
  </si>
  <si>
    <t>PENDIENTE FACTURA POR INSCRIPCION XVI CONGRESO INTERNACIONAL DE FINANZAS Y AUDITORIA (CIFA)-XXI SEMINARIO LATINOAMERICANO DE CONTADORES Y AUDITORES (SELETCA) 2023; NAYROBI HEREDIA Y RICHARD RODRIGUEZ</t>
  </si>
  <si>
    <t>B1500000593</t>
  </si>
  <si>
    <t>PENDEINTE FACTURA POR LA ADQUISICION DE TAQUILLAS DE ENTRADA ADULTO</t>
  </si>
  <si>
    <t>RH-292</t>
  </si>
  <si>
    <t>RH-301</t>
  </si>
  <si>
    <t>PENDIENTE PAGO AL PERSONAL DE LA NOMINA TEMPORAL , CORRESPONDIENTE AL MES DE JULIO 2023</t>
  </si>
  <si>
    <t>B1500000107</t>
  </si>
  <si>
    <t>B1500000373</t>
  </si>
  <si>
    <t>B1500044881</t>
  </si>
  <si>
    <t>PENDIENTE PAGO DE FACTURA PLAN DE INTERNET CORRESPONDIENTE A LA CUENTA 84163506 DEL 14-JULIO-23 AL 13-AGOSTO-23</t>
  </si>
  <si>
    <t>B1500053323</t>
  </si>
  <si>
    <t>PENDIENTE FACTURA  POR LA ADQUISICION DE KITS ESCOLARES PARA SER UTILIZADOS EN LA INTERACION CON HIJOS DE EMPLEADOS.</t>
  </si>
  <si>
    <t>B1500000186</t>
  </si>
  <si>
    <t xml:space="preserve">PENDIENTE FACTURA POR ADQUISICION DE 77 AGUA CRYSTAL BOTELLON 5 GLS PARA CONSUMO EN LA INSTITUCION </t>
  </si>
  <si>
    <t>B1500042903</t>
  </si>
  <si>
    <t xml:space="preserve">PENDIENTE FACTURA POR ADQUISICION DE 74 AGUA CRYSTAL BOTELLON 5 GLS PARA CONSUMO EN LA INSTITUCION </t>
  </si>
  <si>
    <t>B1500042995</t>
  </si>
  <si>
    <t>B1500043145</t>
  </si>
  <si>
    <t>B1500043063</t>
  </si>
  <si>
    <t xml:space="preserve">PENDIENTE FACTURA POR ADQUISICION DE 55 AGUA CRYSTAL BOTELLON 5 GLS PARA CONSUMO EN LA INSTITUCION </t>
  </si>
  <si>
    <t xml:space="preserve">PENDIENTE FACTURA POR ADQUISICION DE 39 AGUA CRYSTAL BOTELLON 5 GLS PARA CONSUMO EN LA INSTITUCION </t>
  </si>
  <si>
    <t>B1500042809</t>
  </si>
  <si>
    <t xml:space="preserve">PENDIENTE FACTURA POR ADQUISICION DE 41 AGUA CRYSTAL BOTELLON 5 GLS PARA CONSUMO EN LA INSTITUCION </t>
  </si>
  <si>
    <t xml:space="preserve">PENDIENTE FACTURA POR ADQUISICION DE 52 AGUA CRYSTAL BOTELLON 5 GLS PARA CONSUMO EN LA INSTITUCION </t>
  </si>
  <si>
    <t>B1500042766</t>
  </si>
  <si>
    <t>PENDIENTE FACTURA POR REFRIGERIO TIPO BUFFET, 25 Y 27 DE JULIO Y REFRIGERIO TIPO BUFFET Y ALUERZO 10 Y 11 DE AGOSTO</t>
  </si>
  <si>
    <t>B1500000848</t>
  </si>
  <si>
    <t>B1500000607 y 0612</t>
  </si>
  <si>
    <t>BONCHECITOS</t>
  </si>
  <si>
    <t>PENDIENTE FACTURA POR INTERACION DE LOS HIJOS EMPLEADOS, POP CORN, HELADOS, VASOS Y RESFRESCOS</t>
  </si>
  <si>
    <t>B1500000175</t>
  </si>
  <si>
    <t>B1500000115</t>
  </si>
  <si>
    <t>PENDIENTE FACTURA POR LA ADQUISICIÓN DE REVISTA MOSCOSOA NO.21</t>
  </si>
  <si>
    <t>B1500000430</t>
  </si>
  <si>
    <t>BOT-088</t>
  </si>
  <si>
    <t>BETSAIDA CABRERA GARCIA</t>
  </si>
  <si>
    <t>HORT-150</t>
  </si>
  <si>
    <t>PENDIENTE VIATICO AL VIAJE QUE SE EFECTUO A LA PROVINCIA LA ALTAGRACIA, ISLA SAONA, DEL 17 AL 19/07/2023, CON EL OBJETIVO DE INICIAR LOS TRABAJOS DE ECOLOGIA DE POBLACION CON TOLUMNIA CALOQUILLA EN DICHE ISALA</t>
  </si>
  <si>
    <t>PENDIENTE VIATICO AL VIAJE QUE SE EFECTUARA A LA PROVINCIA DE AZUA (SIERRA MARTIN GARCIA) Y BARAHONA, DEL 04 AL 06/09/2023, CON EL OBJETIVO DE INICIAR TRABAJOS DE ECOLOGIA DE POBLACION CON PSYCHILIS VERNICOSA</t>
  </si>
  <si>
    <t>PENDIENTE VIATICO AL VIAJE QUE SE EFECTUARA A LA PROVINCIA DE PERDERNALES, DEL 23 AL 25 /08/2023, CON EL OBJETIVO DE LEVANTAMIENTO DE FLORA PARA LA ELABORACION DE ARTICULOS CIENTIFICOS</t>
  </si>
  <si>
    <t>WILKIN RAFAEL ENCARNACION</t>
  </si>
  <si>
    <t>PENDIENTE VIATICO AL VIAJE QUE SE EFECTUO A LA PROVINCIALA VEGA, MUNICIPIO DE CONSTANZA, EL 07/08/2023 CON EL OBJETIVO DE EVALUACION DE LOS VIVEROS DEL MEDIO AMBIENTE, FUNDACION MOSCOSO CUELLO Y FUNDACION PROGRESSIO</t>
  </si>
  <si>
    <t>BOT-116</t>
  </si>
  <si>
    <t>PENDIENTE VIATICO AL VIAJE QUE SE EFECTUARA A LA PROVINCIA MONSEÑOR NOUEL, MUNICIPIO MAIMON, LOMA TIBISI DEL 21 AL 23/08/2023, CON EL OBJETIVO DE INICIAR LOS TRABAJOS DE ECOLOGIA DE POBLACION CON PSYCHILIS DODDI, COLECTAR CAPSULAS Y MATERIAL VEGETAL</t>
  </si>
  <si>
    <t>HORT-143</t>
  </si>
  <si>
    <t>PENDIENTE VIATICO AL VIAJE QUE SE EFECTUO  A PICO DIEGO DE OCAMPA DEL 09 AL 11/08/2023, CON EL OBJETIVO DE CONTINUAR TRABAJO DE CAMPO PARA COMPLETAR EL INVENTARIO ORQUIDEOLOGICO DEL MONUMENTO NATURAL</t>
  </si>
  <si>
    <t>BOT-100</t>
  </si>
  <si>
    <t>FRANCISCO JIMENEZ</t>
  </si>
  <si>
    <t xml:space="preserve">PENDIENTE PEAJE Y GASOIL AL VIAJE QUE SE EFECTUO A LA PROVINCIA DE LA VEGA, MUNICIPIO DE CONSTANZA, EL 07/08/2023, CON EL OBJETIVO DE EVALUAR JUNTO CON LA DELEGACIÓN DEL KEW GARDEN LOS VIVEROS DE LA FUNDACIÓN PROGRESSIO EBANO VERDE Y FUNDACION MOSCOSO CUELLO </t>
  </si>
  <si>
    <t>TRNASFERENCIA PARA LA ADQUISICIÓN DE 01 TANQUE DE GAS FREON R-409 Y VARILLA DE PLATA, PARA SER UTILIZADOS EN EL CUARTO FRIO DEL HERBARIO, DEPTO. DE BOTANICA</t>
  </si>
  <si>
    <t>DG-236</t>
  </si>
  <si>
    <t>TRNASFERENCIA PARA LA ADQUISICIÓN DE 01 TEMPORIZADOR A SER USADO EN LA PLANTA ELECTRICA</t>
  </si>
  <si>
    <t>DG-285</t>
  </si>
  <si>
    <t>PENDIENTE FACTURA POR CONTRATACIÓN DE SERVICIO DE CATERING, PARA LOS DIAS 11, 15 Y 18/08/2023</t>
  </si>
  <si>
    <t>B1500000117</t>
  </si>
  <si>
    <t>DG-368</t>
  </si>
  <si>
    <t>TRNASFERENCIA PARA LA ADQUISICIÓN DE 01 CONTROL REMOTO BICANAL 433.92 MHZ, PARA USO EN LA ENTRADA VEHICULARBOTANICA</t>
  </si>
  <si>
    <t>DG-348</t>
  </si>
  <si>
    <t>TRNASFERENCIA PARA LA ADQUISICIÓN DE 01 ADAPTADOR DE RED USB, PARA USO EN LA DIVISION DEL TIC.</t>
  </si>
  <si>
    <t>DG-318</t>
  </si>
  <si>
    <t>TRNASFERENCIA PARA LA ADQUISICIÓN DE 02 CORREAS FIRS SUPER, PARA USO EN EL TRACTOR GIRO CERO</t>
  </si>
  <si>
    <t>DG-409</t>
  </si>
  <si>
    <t>IRMA PEÑA</t>
  </si>
  <si>
    <t>RH-214</t>
  </si>
  <si>
    <t>RH-215</t>
  </si>
  <si>
    <t>RH-259</t>
  </si>
  <si>
    <t>TRANSFERENCIA PARA LA ADQUISICIÓN DE PICADERAS, PARA 12 PERSONAS DEL TALLER DE PREVENCION CONTRA INCENDIOS IMPARTIDO EN EL PATIO ESPAÑOL DEL DEPTO. EDUCACIÓN AMBIENTAL</t>
  </si>
  <si>
    <t>TRANSFERENCIA PARA LA ADQUISICIÓN DE PICADERAS Y DESECHABLES, PARA 30 PERSONAS DEL CURSO SERVICIO AL CLIENTE IMPARTIDO EN EL SALON DE ORQUIDEAS DEL DEPTO. EDUCACIÓN AMBIENTAL</t>
  </si>
  <si>
    <t>TRANSFERENCIA PARA SERVICIO DE EXTRACIÓN Y TRANSLADO DE UNA CAMIONETA, PARA SER MOVIDA DEL JARDIN BOTANICO NACIONAL</t>
  </si>
  <si>
    <t>TRANSFERENCIA PARA LA ADQUISICIÓN DE PICADERA PARA 30 PERSONAS QUE FUERON CONSUMIDAS EN EL CURSO DE INDUCCIÓN A LA ADMINISTRACIÓN PÚBLICA IMPACTIDA EN EL SALÓN DE ORQUIDEAS</t>
  </si>
  <si>
    <t>RH-296</t>
  </si>
  <si>
    <t>FELISANDRO PEREZ SANTOS</t>
  </si>
  <si>
    <t>TRANSFERENCIA PARA SER ENTREGADA COMO OFRENDA, PARA EL ARZOBISPADO DE SANTO DOMINGO Y EL CORO, QUIENES OFICIARON LA MISA DE ACCIÓN DE GRACIAS CON MOTIVO A NUESTRO 47 ANIVERSARIO DEL 15 DE AGOSTO 2023 EN EL DOMUS GRANDE</t>
  </si>
  <si>
    <t>RH-293</t>
  </si>
  <si>
    <t>ESTHER NAIROBI LARA PEREZ</t>
  </si>
  <si>
    <t>CREACIÓN DEL FONDO DE CAJA CHICA, EL CUAL CORRESPONDE AL 10% DE ANTICIPOS FINANCIEROS PARA GASTOS MENORES ASIGNADO A LA INSTITUCIÓN, SEGÚN RESOLUCIÓN NO. 163-2023 DE FECHA 05/06/2023</t>
  </si>
  <si>
    <t>DF-158</t>
  </si>
  <si>
    <t>PAGO DE FACTURA, POR EL USO DE AGUA POTABLE, MES DE AGOSTO 2023.</t>
  </si>
  <si>
    <t>B1500123956</t>
  </si>
  <si>
    <t>B1500123949</t>
  </si>
  <si>
    <t>B1500123950</t>
  </si>
  <si>
    <t>PENDIENTE FACTURA SEGURO COMPLEMENTARIO DE SALUD PERIODO 01/09/23-30/09/23</t>
  </si>
  <si>
    <t>B1500009239</t>
  </si>
  <si>
    <t>PENDIENTE FACTURA POR SERVICIO DE CATERING, PARA TALLER DE CONTROL INTERNO</t>
  </si>
  <si>
    <t>B1500002041</t>
  </si>
  <si>
    <t>PENDIENTE FACTURA POR LA ADQUISICIÓN DE ARTICULOS DE PLOMERIA</t>
  </si>
  <si>
    <t>B1500000585</t>
  </si>
  <si>
    <t>COMERCIAL PEREZ LUCIANO</t>
  </si>
  <si>
    <t>PENDIENTE FACTURA POR LA ADQUISICIÓN DE RESMA DE PAPEL BOND</t>
  </si>
  <si>
    <t>COLECTOR CONTRIBUCIONES A LA TESORERIA DE LA SEGURIDAD SOCIAL</t>
  </si>
  <si>
    <t>RH-309</t>
  </si>
  <si>
    <t>RH-310</t>
  </si>
  <si>
    <t>PENDEINTE FACTURA POR LA ADQUISICION DE SOMBRILLA Y TERMOS PARA AGUA EN ALUMINIO, AMBOS CON EL LOGO DE LA INSTITUCIÓN</t>
  </si>
  <si>
    <t>B1500000622</t>
  </si>
  <si>
    <t>TRANSFERENCIA DE PAGO POR EL CONCEPTO DE DIFERENCIA SIN REPORTAR AL SEGURO DE SALUD DE LA NOMINA FIJA, CORRESPONDIENTE AL MES DE AGOSTO 2023</t>
  </si>
  <si>
    <t>TRANSFERENCIA DE PAGO POR EL CONCEPTO DE DIFERENCIA SIN REPORTAR AL SEGURO DE SALUD DE LA NOMINA TEMPORADA, CORRESPONDIENTE AL MES DE AGOSTO 2023</t>
  </si>
  <si>
    <t>PENDIENTE FACTURA POR LA ADQUISICIÓN DE GALLETAS DE SODA, ACEITE CRISOL, SACO DE ARROZ Y CAFÉ MOLIDO</t>
  </si>
  <si>
    <t>B1500000166</t>
  </si>
  <si>
    <t>LA PROMOTECA RD, SRL</t>
  </si>
  <si>
    <t>PENDIENTE FACTURA POR LA CONTRATACIÓN DE SERVICIO PARA MANEJO DE LAS REDES SOCIALES DE LA INSTITUCIÓN, PERIODO JULIO 2023.</t>
  </si>
  <si>
    <t>PENDIENTE PAGO SUPLENCIA POR EL CARGO VACANTE ENC. DEPTO BOTANICA POR EL MES DE JUJIO 2023</t>
  </si>
  <si>
    <t>RH-313</t>
  </si>
  <si>
    <t>PENDIENTE PAGO SUPLENCIA POR CUBRIR LICENCIA A LA LIC. IRMA PEÑA POR 21 DIAS</t>
  </si>
  <si>
    <t>RH-305</t>
  </si>
  <si>
    <t>B1500043446</t>
  </si>
  <si>
    <t xml:space="preserve">PENDIENTE FACTURA POR ADQUISICION DE 56 AGUA CRYSTAL BOTELLON 5 GLS PARA CONSUMO EN LA INSTITUCION </t>
  </si>
  <si>
    <t xml:space="preserve">PENDIENTE FACTURA POR ADQUISICION DE 57 AGUA CRYSTAL BOTELLON 5 GLS PARA CONSUMO EN LA INSTITUCION </t>
  </si>
  <si>
    <t>B1500043291</t>
  </si>
  <si>
    <t xml:space="preserve">PENDIENTE FACTURA POR ADQUISICION DE 59 AGUA CRYSTAL BOTELLON 5 GLS PARA CONSUMO EN LA INSTITUCION </t>
  </si>
  <si>
    <t>B1500043383</t>
  </si>
  <si>
    <t xml:space="preserve">PENDIENTE FACTURA POR ADQUISICION DE 69 AGUA CRYSTAL BOTELLON 5 GLS PARA CONSUMO EN LA INSTITUCION </t>
  </si>
  <si>
    <t>B1500043221</t>
  </si>
  <si>
    <t>PENDIENTE FACTURA POR  LA ADQUISICIÓN DE 01 CORONA FUNEBRE PARA CONDOLENCIAS, SEGÚN O/C JB-2023-00055</t>
  </si>
  <si>
    <t>B1500002740</t>
  </si>
  <si>
    <t>TRNASFERENCIA PARA LA ADQUISICIÓN DE 01 ADAPTADOR PVC Y 01 CHEQUE EUROPA, PARA USO EN SERVICIOS GENERALES</t>
  </si>
  <si>
    <t xml:space="preserve">ELIZABETH SEPTIMO </t>
  </si>
  <si>
    <t>PENDIENTE PAGO DE BOTE UTILIZADO PARA EL LEVANTAMIENTO DE FLORA EN LA ELABORACION DE ARTICULOS CIENTIFICOS, EN LA PROVINCIA DE PEDERNALES</t>
  </si>
  <si>
    <t>MARIA CARIDAD NOVAS</t>
  </si>
  <si>
    <t>PENDIENTE PAGO DE PEAJE Y GASOIL AL VIAJE QUE SE EFECTUARA DEL 30/08/ AL 02/09/2023 AL PARQUE NACIONAL SIERRA DE BAHORUCO, CON EL OBJETIVO DE RECOLECCION DE DATOS PARA LA TESIS TITULADA RESTAURACION NATURAL DEL BOSQUE E EL SECTOR LAS ABEJAS</t>
  </si>
  <si>
    <t>BOT-117</t>
  </si>
  <si>
    <t>PROPANO Y DERIVADOS, S.A.</t>
  </si>
  <si>
    <t>PENDIENTE  PAGO FACTURA POR EL  LLENADO DE 20 GALONES DE GAS, PARA USO EN LA INSTITUCION, SEGUN O/C JB-2023-00072.</t>
  </si>
  <si>
    <t>B1500019713</t>
  </si>
  <si>
    <t>BOT-127</t>
  </si>
  <si>
    <t>PENDIENTE PAGO DE VIATICO AL VIAJE QUE SE EFECTURA DEL 30/08/ AL 02/09/23 AL PARQUE NACIONAL SIERRA DE BAHORUCO CON EL OBJETIVO DE RECOLECCION DE DATOS PARA LA TESIS DE MARIA CARIDAD TITULADA RESTAURACION NATURAL DEL BOSQUE EN EL SECTOR LAS ABEJAS</t>
  </si>
  <si>
    <t>B1500019844</t>
  </si>
  <si>
    <t>PENDIENTE  PAGO FACTURA POR EL  LLENADO DE 43.62 GALONES DE GAS, PARA USO EN LA INSTITUCION, SEGUN O/C JB-2023-00072.</t>
  </si>
  <si>
    <t xml:space="preserve">PENDIENTE FACTURA POR LA ADQUISICION DE RESMA PAPEL HILO BLANCO PARA SER UTILIZADOS EN LA INSTITUCION </t>
  </si>
  <si>
    <t>B1500000268</t>
  </si>
  <si>
    <t>FASTHER MOTOR, SRL</t>
  </si>
  <si>
    <t>B1500000513</t>
  </si>
  <si>
    <t>OFFITEK, SRL</t>
  </si>
  <si>
    <t xml:space="preserve">PENDIENTE FACTURA POR ADQUISICION DE SWITCH CISCO CATALYST PARA SER UTILIZADO EN LA INSTITUCION </t>
  </si>
  <si>
    <t>B1500005217</t>
  </si>
  <si>
    <t>PENDIENTE FACTURA POR ACCIDENTES PERSONALES COLECTIVOS DE LA INSTITUCION DESDE EL 03/08/23 HASTA 03/08/24</t>
  </si>
  <si>
    <t>B1500044004</t>
  </si>
  <si>
    <t>B1500044003</t>
  </si>
  <si>
    <t>PENDIENTE FACTURA POR ACCIDENTES PERSONALES COLECTIVOS DE LA INSTITUCION DESDE EL 03/08/22 HASTA 03/08/23</t>
  </si>
  <si>
    <t>MAWREN COMERCIAL</t>
  </si>
  <si>
    <t>B1500000505</t>
  </si>
  <si>
    <t>PENDIENTE FACTURA POR ADQUISICION DE SACOS DE 55 LIBRAS DE ALIMENTO PARA PECES</t>
  </si>
  <si>
    <t>PENDIENTE PAGO COMPENSACION A MENSAJEROS POR USO DE SUS MOTORES EN EL MES DE AGOSTO 2023</t>
  </si>
  <si>
    <t>PENDIENTE PAGO AL PERSONAL DE LA NOMINA FIJA ADICIONAL , CORRESPONDIENTE AL MES DE AGOSTO 2023</t>
  </si>
  <si>
    <t>PENDIENTE FACTURA ENERGIA ELECTRICA AL MES DE AGOSTO 2023 PERIODO 17/07/2023-17/08/2023</t>
  </si>
  <si>
    <t>B1500397016</t>
  </si>
  <si>
    <t>B1500397017</t>
  </si>
  <si>
    <t>PENDIENTE FACTURA DEL SERVICIO DE TELEFONO, INTERNET Y FAX AL MES DE AGOSTO 2023</t>
  </si>
  <si>
    <t>E450000019462</t>
  </si>
  <si>
    <t>PENDIENTE FACTURA DEL SERVICIO PLAN FLOTILLAS E INTERNET CORRESPONDIENTE AL MES DE AGOSTO 2023</t>
  </si>
  <si>
    <t>E450000018885</t>
  </si>
  <si>
    <t>E450000019117</t>
  </si>
  <si>
    <t>PENDIENTE FACTURA POR EL SERVICIO CELULAR ASIGNADOS AL DIRECTOR Y SUB-DIRECTOR DE LA INSTITUCION, MES DE AGOSTO 2023</t>
  </si>
  <si>
    <t>E450000019573</t>
  </si>
  <si>
    <t>TARJETAS DE CREDITO PENDIENTE DE PAGOS ACH CUENTA GENERAL EN EL MES DE AGOSTO 2023</t>
  </si>
  <si>
    <t>VISUAL SONORA</t>
  </si>
  <si>
    <t>PENDIENTE PAGO DE FIANZA DEL AREA DE LOS PINOS PARA FILMACION EN FECHA 07/08/23</t>
  </si>
  <si>
    <t xml:space="preserve">JOSE MERCEDES ARIAS </t>
  </si>
  <si>
    <t>PENDIENTE PAGO DE FIANZA DEL DOMUS GRANDE PARA GRADUACION EN FECHA 6/08/23</t>
  </si>
  <si>
    <t>INVERSIONES WINYARD</t>
  </si>
  <si>
    <t>PENDIENTE PAGO DE FIANZA DE LA ACTIVIDAD YOGA VIAMAR PARA EL 26 DE AGOSTO 2023 EN EL DOMUS PEQUEÑO</t>
  </si>
  <si>
    <t>JOSE  VICENTE ROSENDO</t>
  </si>
  <si>
    <t>PENDIENTE PAGO DE FIANZA DEL DOMUS PEQUEÑO MAS AREA VERDE PARA BODA EN FECHA 05/08/23</t>
  </si>
  <si>
    <t>PENDIENTE PAGO DE FIANZA PARA BODA EL 07/10/23 EN EL DOMUS GRANDE</t>
  </si>
  <si>
    <t>NOBEL RIVERA</t>
  </si>
  <si>
    <t>PENDIENTE PAGO DE FIANZA DEL DUMUS GRANDE PARA BODA EN FECHA 13/08/23</t>
  </si>
  <si>
    <t>SESDERMA DOMINICANA</t>
  </si>
  <si>
    <t>PENDIENTE PAGO DE FIANZA DEL AREA DE LAS BROMELIAS PARA ACTIVIDAD FAMILIAR EN FECHA 19/08/23</t>
  </si>
  <si>
    <t>PAMELA ESMERALDA AUFFUNT</t>
  </si>
  <si>
    <t>PENDIENTE PAGO DE FIANZA DEL AREA VERDE DE LA CASA DEL TE PARA BODA EN FECHA 8/8/23</t>
  </si>
  <si>
    <t>IVANNA GUZMAN</t>
  </si>
  <si>
    <t>PENDIENTE PAGO DE FIANZA DEL AREA DE LAS BROMELIAS PARA CAMPAMENTO LOS DIAS 9 Y 10 DE AGOSTO 2023</t>
  </si>
  <si>
    <t>VITASALUD</t>
  </si>
  <si>
    <t>PENDIENTE PAGO DE FIANZA PARA ACTIVIDAD EN EL AREA DEL RELOJ EN FECHA 13/08/23</t>
  </si>
  <si>
    <t>VICTOR MANUEL VALDEZ</t>
  </si>
  <si>
    <t>PENDIENTE PAGO DE FIANZA DEL ALQUILER DEL DOMUS GRANDE PARA BODA EL 02/09/23</t>
  </si>
  <si>
    <t>ORLANDO ANTONIO RUFINO</t>
  </si>
  <si>
    <t>PENDIENTE PAGO DE FIANZA DEL ALQUILER DEL AREA DE LOS PINOS PARA BODA EL 28/09/2023</t>
  </si>
  <si>
    <t>INVERSIONES WINYA RD</t>
  </si>
  <si>
    <t>PENDIENTE PAGO DE FIANZA DE LA CATEDRAL DEL BAMBU Y PLAZA CENTRAL PARA ACTIVIDAD DE YOGA EN FECHA 26/8/23</t>
  </si>
  <si>
    <t>PRODUCTORA PANAMERICANA</t>
  </si>
  <si>
    <t>PENDIENTE PAGO DE FIANZA DEL AREA DEL JARDIN JAPONES Y AREA DE LOS PINOS PARA FILMACION COMERCIAL EN FECHA 27/08/2023</t>
  </si>
  <si>
    <t>LAURA VIRGINIA VARGAS</t>
  </si>
  <si>
    <t>PENDIENTE FIANZA POR ALQUILER DEL DOMUS PEQUEÑO PARA BABY SHOWER EL 03/09/2023</t>
  </si>
  <si>
    <t>LEONARDO PAULA BRITO</t>
  </si>
  <si>
    <t>PENDIENTE FIANZA DEL DOMUS GRANDE PARA CUMPLEAÑOS EL 27/08/2023</t>
  </si>
  <si>
    <t xml:space="preserve">ELIZABETH VARGAS </t>
  </si>
  <si>
    <t>PENDIENTE FIANZA DEL DOMUS GRANDE PARA BODA EL 26/08/2023</t>
  </si>
  <si>
    <t>CASA DE SILENCIO Y ORACION SENTRANTE (MONILIN ROBLES)</t>
  </si>
  <si>
    <t>PENDIENTE FIANZA DE PLANTAS MEDICINALES Y DOMUS PEQUEÑO PARA RETIRO EL 12/09/2023</t>
  </si>
  <si>
    <t>PEDRO SUAREZ                             (LUIS MONTERO)</t>
  </si>
  <si>
    <t>TOTAL SEPTIEMBRE 2023</t>
  </si>
  <si>
    <t>B1500000380</t>
  </si>
  <si>
    <t>PENDIENTE FACTURA POR ADQUISICION DE FOLDER, ROLLOS DE PAPEL Y DESECHABLES, PARA USO EN ALGUNAS AREAS DE LA INSTITUCION</t>
  </si>
  <si>
    <t>RECREA ENTERTAINMENT, SRL</t>
  </si>
  <si>
    <t>B1500000103</t>
  </si>
  <si>
    <t>PENDIENTE FACTURA RALLY MEDIO AMBIENTAL, SERVICIO DE RALLY EDUCATIVO PARA EMPLEADOS DEL JBN A REALIZARSE EL 01/09/23</t>
  </si>
  <si>
    <t>PENDIENTE PAGO DE SEGURO COMPLEMENTARIOS DE SALUD AL SUB-DIRECTOR, ENC DEL TIC Y ASISTENTE DEL DIRECTOR, CORRESPONDIENTE AL MES DE SEPTIEMBRE 2023</t>
  </si>
  <si>
    <t>B1500029200</t>
  </si>
  <si>
    <t>PAGO DE FACTURA, POR EL USO DE AGUA POTABLE, MES DE SEPTIEMBRE 2023.</t>
  </si>
  <si>
    <t>B1500126277</t>
  </si>
  <si>
    <t>B1500126278</t>
  </si>
  <si>
    <t>B1500126284</t>
  </si>
  <si>
    <t>PENDIENTE PAGO  COMPENSACION DE SERVICIOS DE SEGURIDAD A LA DOTACION MILITAR QUE SE ENCUENTRA PRESTANDO SERVICIO A LA INSTITUCION, SEPTIEMBRE 2023</t>
  </si>
  <si>
    <t>DF-169</t>
  </si>
  <si>
    <t>DF-170</t>
  </si>
  <si>
    <t>PENDIENTE PAGO COMPENSACION A MENSAJEROS POR USO DE SUS MOTORES EN EL MES DE SEPTIEMBRE 2023</t>
  </si>
  <si>
    <t>PENDIENTE FACTURA POR ADQUISICION DE CANASTAS PLASTICAS, PARA SER UTILIZADAS EN LA DIVISION DEL VIVERO</t>
  </si>
  <si>
    <t>B1500000950</t>
  </si>
  <si>
    <t>PENDIENTE PAGO DEL 10% DEL PRESUPUESTO DE PUBLICIDAD, DE ACUERDO A LA LEY 134-03. DE SEPTIEMBRE DE 2023</t>
  </si>
  <si>
    <t>B1500007671</t>
  </si>
  <si>
    <t>PENDIENTE PAGO DE FACTURA PLAN DE INTERNET CORRESPONDIENTE A LA CUENTA 85569019 DEL 01-AGO-23 AL 31-AGO-23</t>
  </si>
  <si>
    <t>B1500053863</t>
  </si>
  <si>
    <t>VARA, SRL</t>
  </si>
  <si>
    <t>PENDIENTE FACTURA POR LA ADQUISICION DE LAMINA TARJETA PARA SER UTILIZADAS EN L AIMPRESORA DEL CLUB DE CAMINANTES</t>
  </si>
  <si>
    <t>HORT-202</t>
  </si>
  <si>
    <t>PENDIENTE PAGO DE VIATICO AL VIAJE QUE SE EFECTUARA A LA PROVINCIA DE DAJABON, SANTIAGO RODRIGUEZ, SAN JOSE DE LAS MATAS Y MONTECRISTI LOS DIAS 12 AL 14 DE OCTUBRE 2023 CON EL OBJETIVO DE COLECTAR FRUTOS DE PSYCHILIS TRUNCATA, TOLUMNIA CUADRILOBA Y OTRAS ORQUIDEAS</t>
  </si>
  <si>
    <t>HORT-203</t>
  </si>
  <si>
    <t>PENDIENTE PAGO DE COMBUSTIBLE Y PEAJE AL VIAJE QUE SE EFECTUARA A LA PROVINCIA DE DAJABON, SANTIAGO RODRIGUEZ, SAN JOSE DE LAS MATAS Y MONTECRISTI LOS DIAS 12 AL 14 DE OCTUBRE 2023 CON EL OBJETIVO DE COLECTAR FRUTOS DE PSYCHILIS TRUNCATA, TOLUMNIA CUADRILOBA Y OTRAS ORQUIDEAS</t>
  </si>
  <si>
    <t>HORT-204</t>
  </si>
  <si>
    <t>HORT-205</t>
  </si>
  <si>
    <t xml:space="preserve">PENDIENTE PAGO DE COMBUSTIBLE, PEAJE Y GUIA AL VIAJE QUE SE EFECTUARA A LA SIERRA DE NEIBA Y SIERRA DE BAHORUCO, LOS DIAS 01 AL 03 DE NOVIEMBRE 2023 CON EL OBJETIVO DE REALIZAR TRABAJOS DE ECOLOGIA CON ORQUIDEAS AUTOCTONAS </t>
  </si>
  <si>
    <t xml:space="preserve">PENDIENTE PAGO DE VIATICO AL VIAJE QUE SE EFECTUARA A LA SIERRA DE NEIBA Y SIERRA DE BAHORUCO, LOS DIAS 01 AL 03 DE NOVIEMBRE 2023 CON EL OBJETIVO DE REALIZAR TRABAJOS DE ECOLOGIA CON ORQUIDEAS AUTOCTONAS </t>
  </si>
  <si>
    <t>RH-327</t>
  </si>
  <si>
    <t>PENDIENTE PAGO AL PERSONAL DE LA NOMINA DE CARÁCTER TEMPORAL , CORRESPONDIENTE AL MES DE SEPTIEMBRE 2023</t>
  </si>
  <si>
    <t>PENDIENTE PAGO AL PERSONAL DE LA NOMINA FIJA ADICIONAL , CORRESPONDIENTE AL MES DE SEPTIEMBRE 2023</t>
  </si>
  <si>
    <t>RH-331</t>
  </si>
  <si>
    <t>RH-333</t>
  </si>
  <si>
    <t>PENDIENTE PAGO SUPLENCIA POR EL CARGO VACANTE ENC. DEPTO BOTANICA CORRESPONDIENTE AL MES DE SEPTIEMBRE 2023</t>
  </si>
  <si>
    <t>B1100000014</t>
  </si>
  <si>
    <t>B1100000016</t>
  </si>
  <si>
    <t>PENDIENTE PAGO SERVICIO DE GUIA DE CAMPO DEL 19 AL 21 DE JULIO 2023</t>
  </si>
  <si>
    <t>PENDIENTE PAGO SERVICIO DE GUIA DE CAMPO DEL 11 AL 13 DE JULIO 2023</t>
  </si>
  <si>
    <t>B1100000015</t>
  </si>
  <si>
    <t>PENDIENTE PAGO SERVICIO DE GUIA DE CAMPO DEL 17 AL 19 DE JULIO 2023</t>
  </si>
  <si>
    <t>B1500128812</t>
  </si>
  <si>
    <t>B1500000136</t>
  </si>
  <si>
    <t>PENDIENTE PAGO POR LA CONTRATACION DE SERVICIO PARA LA RENOVACION DEL CORREO INSTITUCIONAL</t>
  </si>
  <si>
    <t>B1500045597</t>
  </si>
  <si>
    <t>PENDIENTE FACTURA POR LA CONTRATACIÓN DE SERVICIO PARA MANEJO DE LAS REDES SOCIALES DE LA INSTITUCIÓN, PERIODO AGOSTO 2023.</t>
  </si>
  <si>
    <t>B1500000019</t>
  </si>
  <si>
    <t>B1500128889</t>
  </si>
  <si>
    <t>B1500128890</t>
  </si>
  <si>
    <t>PENDIENTE PAGO DE PASANTIA AL PERSONAL QUE ESTUVO EN LAS DIFERENTES AREAS DESDE EL 03 DE JULIO HASTA EL 28 DE SEPTIEMBRE 2023, EN LAS DIFERENTES AREAS DEL JBN</t>
  </si>
  <si>
    <t>B1500128809</t>
  </si>
  <si>
    <t>PENDIENTE PAGO DE FIANZA POR ALQUILER DEL AREA DE LAS BROMELIAS PARA CONVENENCIA EMPRESARIAL</t>
  </si>
  <si>
    <t>PENDIENTE PAGO DE VIATICO AL VIAJE QUE SE EFECTUARA A LA REGION NOROESTE, MONTE CRISTI DEL 17 AL 19 DE OCTUBRE 2023 CON EL OBJETIVO DE RECOLECCION DE SEMILLAS DE ESPECIES NATIVAS Y ENDEMICAS BAJO ALGUN GRADO DE  AMENAZA Y MONITOREO</t>
  </si>
  <si>
    <t>BS-58</t>
  </si>
  <si>
    <t>B1500128813</t>
  </si>
  <si>
    <t>B1500128887</t>
  </si>
  <si>
    <t>PENDIENTE PAGO DE FACTURA PLAN DE INTERNET CORRESPONDIENTE A LA CUENTA 84163506 DEL 14-AGOSTO-23 AL 13-SEPTIEMBRE-23</t>
  </si>
  <si>
    <t>B1500054221</t>
  </si>
  <si>
    <t>HILARY ALCANTARA</t>
  </si>
  <si>
    <t>PENDIENTE PAGO DE FIANZA DEL AREA EXTERIOR DE LA CASA DEL TE EL 18/11/2023</t>
  </si>
  <si>
    <t xml:space="preserve">DANNY AMERICA CARO BATISTA </t>
  </si>
  <si>
    <t>PENDIENTE PAGO DE FIANZA DEL PATIO ESPAÑOL PARA ACTIVIDAD BODA EL 16/09/2023</t>
  </si>
  <si>
    <t>PENDIENTE PAGO DE FIANZA DEL AREA DEL RELOJ (PORTE LATERAL) PARA BODA EL 16/09/23</t>
  </si>
  <si>
    <t>YUNIOR NINA</t>
  </si>
  <si>
    <t>KATHERIN CURIEL SOSA (JOSELIN ALT. SOSA)</t>
  </si>
  <si>
    <t>PENDIENTE PAGO DE FIANZA PARA BODA EN EL DOMUS GRANDE Y CATEDRAL DEL BAMBU</t>
  </si>
  <si>
    <t>YELENA GUZMAN RAMIREZ</t>
  </si>
  <si>
    <t>PENDIENTE PAGO DE FIANZA PARA BODA EN EL DOMUS GRANDE MAS AREA VERDE PARA EL 02/03/2023</t>
  </si>
  <si>
    <t>IFRAIN ARIAS TAVERAS</t>
  </si>
  <si>
    <t>PENDIENTE PAGO DE FIANZA PARA GRADUACION EN EL DOMUS GRANDE EL 15/09/2023</t>
  </si>
  <si>
    <t>HISPIZZA, S.A.</t>
  </si>
  <si>
    <t>PENDIENTE PAGO DE FIANZA DEL DOMUS PEQUEÑO PARA REUNION EL  15/09/2023</t>
  </si>
  <si>
    <t>B1500043739</t>
  </si>
  <si>
    <t xml:space="preserve">PENDIENTE FACTURA POR ADQUISICION DE 72 BOTELLONES DE AGUA PARA CONSUMO EN LA INSTITUCION </t>
  </si>
  <si>
    <t xml:space="preserve">PENDIENTE FACTURA POR ADQUISICION DE 53 BOTELLONES DE AGUA PARA CONSUMO EN LA INSTITUCION </t>
  </si>
  <si>
    <t>B1500043655</t>
  </si>
  <si>
    <t xml:space="preserve">PENDIENTE FACTURA POR ADQUISICION DE 473 BOTELLONES DE AGUA PARA CONSUMO EN LA INSTITUCION </t>
  </si>
  <si>
    <t>B1500042709</t>
  </si>
  <si>
    <t xml:space="preserve">PENDIENTE FACTURA POR ADQUISICION DE 73 BOTELLONES DE AGUA PARA CONSUMO EN LA INSTITUCION </t>
  </si>
  <si>
    <t>B1500043581</t>
  </si>
  <si>
    <t>PENDIENTE FACTURA POR ADQUISICION DE MATERIALES Y ARTICULOS DE FERRETERIA (TOBOS) A SER UTILIZADOS EN DIFERENTES AREAS DE LA INSTITUCION</t>
  </si>
  <si>
    <t>NAIM RODRIGUEZ</t>
  </si>
  <si>
    <t>PENDIENTE PAGO DE FIANZADEL DOMUS PEQUEÑO PARA RETIRO EL 07/10/2023</t>
  </si>
  <si>
    <t>JOSE MIGUEL BELTRE</t>
  </si>
  <si>
    <t>PENDIENTE PAGO  MANTENIMIENTO GENERAL MADERA, PINTURA, FABRICACION   DE 2 FONDOS EN MADERA EN ALGUNOS MATERIALES DE LA INSTITUCION</t>
  </si>
  <si>
    <t>B1500000001</t>
  </si>
  <si>
    <t>B1500009418</t>
  </si>
  <si>
    <t>PENDIENTE FACTURA SEGURO COMPLEMENTARIO DE SALUD PERIODO 01/10/23-31/10/23</t>
  </si>
  <si>
    <t>PENDIENTE FACTURA POR ADQUISICION DE BOTAS PARA SER UTILIZADAS EN EL AREA DE SEGURIDAD CIVIL Y CASCOS PROTECTORES CON OREJAS</t>
  </si>
  <si>
    <t>B1500000192</t>
  </si>
  <si>
    <t xml:space="preserve">PENDIENTE FACTURA POR ADQUISICION DE MATERIALES GASTABLES PARA SER UTILIZADOS EN LA INSTITUCION </t>
  </si>
  <si>
    <t>B1500000647</t>
  </si>
  <si>
    <t>PENDIENTE FACTURA POR ADQUISICIOND E FUNDAS LISA DIFERENTES TAMAÑOS PARA SER UTILIZADAS EN LAS AREAS DEL JARDIN</t>
  </si>
  <si>
    <t>B1500000292</t>
  </si>
  <si>
    <t xml:space="preserve">PENDIENTE FACTURA POR ADQUISICION DE 16 BOTELLONES DE AGUA CRISTAL PARA CONSUMO EN LA INSTITUCION </t>
  </si>
  <si>
    <t>B1500043821</t>
  </si>
  <si>
    <t>RH-318</t>
  </si>
  <si>
    <t xml:space="preserve">PENDIENTE PAGO CORRESPONDIENTE A LAS HORAS EXTRAS DEL PERSONAL DE LA DIVISION DE SERVICIOS AL PUBLICO Y BOLETERIA QUIENES LABORARON EL 16 DIA DE LA RESTAURACION DEL MES DE AGOSTO </t>
  </si>
  <si>
    <t>RH-317</t>
  </si>
  <si>
    <t>PENDIENTE PAGO CORRESPONDIENTE A LAS HORAS EXTRAS DEL PERSONAL DE LA DIVISION DE SERVICIOS GENERALES POR REALIZAR ACTIVIDADES EN LOS DIAS 08, 09, 14, 15, 16, 18, 21, 22, 23, 29 Y 30 DEL MES DE JULIO</t>
  </si>
  <si>
    <t>B1100000018</t>
  </si>
  <si>
    <t>PENDIENTE PAGO SERVICIO DE GUIA DE CAMPO DEL 09 AL 11 DE AGOSTO 2023 REGISTRAR RETENCIONES DEL 10% ISR Y DEL ITBIS</t>
  </si>
  <si>
    <t>B1500000321</t>
  </si>
  <si>
    <t>UVRO SOLUCIONES EMPRESARIALES</t>
  </si>
  <si>
    <t>PENDIENTE FACTURA POR CONTRATACION DE SERVICIO DE TRANSPORTE, EN DIFERENTES ACTIVIDADES DE LA INSTITUCION</t>
  </si>
  <si>
    <t>BAROLI TECHNOLOGIES, S.R.L.</t>
  </si>
  <si>
    <t>PENDIENTE FACTURA POR ADQUISICION DE FORTINET LICENCIA FORTIGATE-100E RENOVACION DE LICENCIAMIENTO DE FIREWALL FORTIGATE</t>
  </si>
  <si>
    <t>B1500000340</t>
  </si>
  <si>
    <t>B1500002825</t>
  </si>
  <si>
    <t>B1500002155</t>
  </si>
  <si>
    <t>B1500002156</t>
  </si>
  <si>
    <t>B15000002157</t>
  </si>
  <si>
    <t>PENDIENTE FACTURA POR SERVICIO DE CATERING (REFRIGERIO) PARA TALLERES LISTA ROJA EL JUEVES 21/9/23</t>
  </si>
  <si>
    <t>PENDIENTE FACTURA POR LA ADQUISICION DE TONERS HP, BOTELLS DE TINTA EPSON Y CINTA PARA IMPRESORA A SER UTILIZADOS EN LA INSTITUCION</t>
  </si>
  <si>
    <t>B1500000278</t>
  </si>
  <si>
    <t xml:space="preserve">PENDIENTE FACTURA POR ADQUISICION DE ESPATULAS DE ACERO, BINOCULAR Y ACERO PLASTICO PARA SER UTILIZADOS EN LA INSTITUCION </t>
  </si>
  <si>
    <t>B1500001294</t>
  </si>
  <si>
    <t>MARL MAX MENDEZ</t>
  </si>
  <si>
    <t>PENDIENTE PAGO DE FIANZA DEL AREA DE PLANTAS MEDICINALES PARA EL 23/9/23</t>
  </si>
  <si>
    <t>CENTRO DE RESTAURACION ESPIRITUAL MAHONAIMI</t>
  </si>
  <si>
    <t>PENDIENTE PAGO DE FIANZA DE 1/2 PLAZA CENTRAL Y RUTA 3K PARA RALLY EL 30/09/23</t>
  </si>
  <si>
    <t>PENDIENTE PAGO DE FIANZA DEL DOMUS GRANDE Y RUTA DEL AREA VERDE PARA ENCUENTRO EL 02/10/23</t>
  </si>
  <si>
    <t>VISION MUNDIAL INTERNACIONAL</t>
  </si>
  <si>
    <t>NEGOCIOS DRAMPA</t>
  </si>
  <si>
    <t>PENDIENTE PAGO DE FIANZA DEL DOMUS GRANDE Y PEQUEÑO PARA ACTIVIDAD EL 26/10/2023</t>
  </si>
  <si>
    <t>WILLIAN CARABALLO</t>
  </si>
  <si>
    <t>PENDIENTE PAGO DE FIANZA DOMUS GRANDE PARA BODA EN FECHA 30/09/2023</t>
  </si>
  <si>
    <t>E450000022190</t>
  </si>
  <si>
    <t>PENDIENTE FACTURA POR EL SERVICIO CELULAR ASIGNADOS AL DIRECTOR Y SUB-DIRECTOR DE LA INSTITUCION, MES DE SEPTIEMBRE 2023</t>
  </si>
  <si>
    <t>PENDIENTE FACTURA ENERGIA ELECTRICA AL MES DE SEPTIEMBRE 2023 PERIODO 17/08/2023-16/09/2023</t>
  </si>
  <si>
    <t>B1500403531</t>
  </si>
  <si>
    <t>B1500403532</t>
  </si>
  <si>
    <t>PENDIENTE FACTURA DEL SERVICIO DE TELEFONO, INTERNET Y FAX AL MES DE SEPTIEMBRE 2023</t>
  </si>
  <si>
    <t>E450000021507</t>
  </si>
  <si>
    <t>E450000021734</t>
  </si>
  <si>
    <t>E450000022150</t>
  </si>
  <si>
    <t>TARJETAS DE CREDITO PENDIENTE DE PAGOS ACH CUENTA GENERAL EN EL MES DE SEPTIEMBRE 2023</t>
  </si>
  <si>
    <t>B1500000955</t>
  </si>
  <si>
    <t>MOTORES DEL SUR</t>
  </si>
  <si>
    <t>B1500000470</t>
  </si>
  <si>
    <t>PUNTUAL SOLUCIONES</t>
  </si>
  <si>
    <t xml:space="preserve">PENDIENTE FACTURA POR ADQUISICION DE BINOCULARES PARA SER UTILIZADOS EN LA INSTITUCION </t>
  </si>
  <si>
    <t>TALLERES SANTA CRUZ</t>
  </si>
  <si>
    <t>B1500000679</t>
  </si>
  <si>
    <t xml:space="preserve">PENDIENTE FACTURA POR ADQUISICION DE UNA BOMBA CENTRIFUGA 15 HP PARA SER UTILIZADA EN LA INSTITUCION </t>
  </si>
  <si>
    <t>MARTIN GUZMAN (PUBLICITARIA LUNA NEGRA)</t>
  </si>
  <si>
    <t>PENDIENTE PAGO DE FIANZA DEL AREA DE LOS PINOS PARA FILMACION EL 03/09/2023</t>
  </si>
  <si>
    <t>MEDIA INTELECTOS REY</t>
  </si>
  <si>
    <t>PENDIENTE PAGO DE FIANZA DEL AREA DEL RELOJ PARA ACTIVIDAD EMPRESARIAL EL 07/10/2023</t>
  </si>
  <si>
    <t>PENDIENTE PAGO DE COMPENSACION A MENSAJEROS POR USO DE SUS MOTORES EN EL MES DE JULIO 2023</t>
  </si>
  <si>
    <t>B1500029560</t>
  </si>
  <si>
    <t>PENDIENTE PAGO DE SEGURO COMPLEMENTARIOS DE SALUD AL SUB-DIRECTOR, ENC DEL TIC Y ASISTENTE DEL DIRECTOR, CORRESPONDIENTE AL MES DE OCTUBRE 2023</t>
  </si>
  <si>
    <t>TOTAL OCTUBRE 2023</t>
  </si>
  <si>
    <t>PENDIENTE FACTURA POR ADQUISICION DE SERVICIO RENTA BASICA SERVICIO DE IMPRESIÓN 5/5 DE AGOSTO 2023</t>
  </si>
  <si>
    <t>B1500000319</t>
  </si>
  <si>
    <t>B1500046281</t>
  </si>
  <si>
    <t>PENDIENTE PAGO  COMPENSACION DE SERVICIOS DE SEGURIDAD A LA DOTACION MILITAR QUE SE ENCUENTRA PRESTANDO SERVICIO A LA INSTITUCION, OCTUBRE 2023</t>
  </si>
  <si>
    <t>DF-183</t>
  </si>
  <si>
    <t>DF-184</t>
  </si>
  <si>
    <t>PENDIENTE PAGO COMPENSACION A MENSAJEROS POR USO DE SUS MOTORES EN EL MES DE OCTUBRE 2023</t>
  </si>
  <si>
    <t xml:space="preserve">PENIDENTE FACTURA POR ADQUISICION DE CAPA IMPERMEABLE DE LLUVIA TRUPER PARA SER UTILIZADAS EN LA INSTITUCION </t>
  </si>
  <si>
    <t>PENDIENTE PAGO SUPLENCIA POR EL CARGO VACANTE ENC. DEPTO BOTANICA CORRESPONDIENTE AL MES DE AGOSTO 2023</t>
  </si>
  <si>
    <t>RH-353</t>
  </si>
  <si>
    <t>PE-309</t>
  </si>
  <si>
    <t>PENDIENTE PAGO DE COMBUSTIBLE Y PEAJE PARA EL PERSONAL QUE SE TRASLADARA A LA REGION ESTE (BOCA CHICA, SAN PEDRO DE MACORIA, LA ROMANA Y PUNTA CANA ) PARA LA PROMOCION DEL XVII FESTIVAL NACIONAL DE PLANTAS Y FLORES EL DIA 12/10/2023</t>
  </si>
  <si>
    <t>PE-310</t>
  </si>
  <si>
    <t>PENDIENTE PAGO DE VIATICO PARA EL PERSONAL QUE SE TRASLADARA A LA REGION ESTE (BOCA CHICA, SAN PEDRO DE MACORIA, LA ROMANA Y PUNTA CANA ) PARA LA PROMOCION DEL XVII FESTIVAL NACIONAL DE PLANTAS Y FLORES EL DIA 12/10/2023</t>
  </si>
  <si>
    <t>RH-358</t>
  </si>
  <si>
    <t>PENDIENTE PAGO AL PERSONAL DE LA NOMINA DE CARÁCTER TEMPORAL , CORRESPONDIENTE AL MES DE OCTUBRE 2023</t>
  </si>
  <si>
    <t>RH-359</t>
  </si>
  <si>
    <t>PENDIENTE PAGO AL PERSONAL DE LA NOMINA FIJA ADICIONAL , CORRESPONDIENTE AL MES DE OCTUBRE 2023</t>
  </si>
  <si>
    <t>RH-360</t>
  </si>
  <si>
    <t>PENDIENTE PAGO AL PERSONAL DE LA NOMINA CARÁCTER TEMPORAL ADICIONAL CORRESPONDIENTE AL MES DE OCTUBRE 2023</t>
  </si>
  <si>
    <t>PENDIENTE PAGO DEL 10% DEL PRESUPUESTO DE PUBLICIDAD, DE ACUERDO A LA LEY 134-03. DE OCTUBRE DE 2023</t>
  </si>
  <si>
    <t>B1500007724</t>
  </si>
  <si>
    <t>RH-371</t>
  </si>
  <si>
    <t>BS-59</t>
  </si>
  <si>
    <t>PENDIENTE PAGO DE COMBUSTIBLE DE GUIA Y DE PEAJE PARA PARTICIPAR EN UN VIAJE DE CAMPO A LA REGION NOROESTE, MONTE CRISTI, CON EL OBJETIVO DE RECOLECCION DE SEMILLAS DE ESPECIES NATIVAS Y ENDEMICAS BAJO ALGUN GRADO DE AMENAZA Y MONITOREO</t>
  </si>
  <si>
    <t>RH-375</t>
  </si>
  <si>
    <t>B1500000022</t>
  </si>
  <si>
    <t>B1500000963</t>
  </si>
  <si>
    <t>B1500000924</t>
  </si>
  <si>
    <t xml:space="preserve">PENDIENTE FACTURA POR ADQUISICION DE HERRAMIENTAS DE MANO Y MENORES PARA SER UTILIZADAS EN LA INSTITUCION </t>
  </si>
  <si>
    <t>B1500000962</t>
  </si>
  <si>
    <t xml:space="preserve">PENDIENTE FACTURA POR ADQUISICION DE DISPENSADOR DE JABON LIQUIDO Y DE PAPEL HIGIENICO PARA SER UTILIZADO EN LA INSTITUCION </t>
  </si>
  <si>
    <t xml:space="preserve">PENDIENTE FACTURA POR ADQUISICION DE HIDROLAVADORA CON MOTOR A GASOLINA, BOMBA SUMERGIBLE DE 1/2 HP Y PULIDORA DE 7¨,  PARA SER UTILIZADO EN LA INSTITUCION </t>
  </si>
  <si>
    <t>B1500000934</t>
  </si>
  <si>
    <t>PENDIENTE FACTURA POR ADQUISICION DE ARTICULOS, MATERIALES Y ACCESORIOS DE FE</t>
  </si>
  <si>
    <t xml:space="preserve">PENDIENTE FACTURA POR ADQUISICION DE UN MICROONDA INVERTER PANASONIC PARA SER UTILIZADO EN LA COCINA DEL DEPTO ADMINISTRATIVO Y FINANCIERO DE LA INSTITUCION </t>
  </si>
  <si>
    <t>B1500000384</t>
  </si>
  <si>
    <t xml:space="preserve">PENDIENTE FACTURA POR LA ADQUISICION DE ARTICULOS DE PAPEL Y CARTON A SER UTILIZADOS EN LAS DIFERENTES AREAS DE LA INSTITUCION </t>
  </si>
  <si>
    <t>MARLOP MULTI SERVICES, S.R.L.</t>
  </si>
  <si>
    <t>B1500000171</t>
  </si>
  <si>
    <t>PENDIENTE FACTURA POR ADQUISICION DE TOALLAS DE MANO Y DE COCINA, PARA USO EN EL DEPTO DE EDUCACION AMBIENTAL</t>
  </si>
  <si>
    <t xml:space="preserve">PENDIENTE FACTURA POR ADQUISICION DE 40 BOTELLONES DE AGUA CRISTAL PARA CONSUMO EN LA INSTITUCION </t>
  </si>
  <si>
    <t>B1500044139</t>
  </si>
  <si>
    <t xml:space="preserve">PENDIENTE FACTURA POR ADQUISICION DE 70 BOTELLONES DE AGUA CRISTAL PARA CONSUMO EN LA INSTITUCION </t>
  </si>
  <si>
    <t>B1500043933</t>
  </si>
  <si>
    <t xml:space="preserve">PENDIENTE FACTURA POR ADQUISICION DE 61 BOTELLONES DE AGUA CRISTAL PARA CONSUMO EN LA INSTITUCION </t>
  </si>
  <si>
    <t>B1500044029</t>
  </si>
  <si>
    <t>PENDIENTE FACTURA POR EL 50% DE SERVICIOS FUNERARIOS A LOS EMPLEADOS DEL JARDIN, MAYO 2023</t>
  </si>
  <si>
    <t>B1500001301</t>
  </si>
  <si>
    <t>PENDIENTE FACTURA POR EL 50% DE SERVICIOS FUNERARIOS A LOS EMPLEADOS DEL JARDIN, JUNIO 2023</t>
  </si>
  <si>
    <t>B1500001320</t>
  </si>
  <si>
    <t>PENDIENTE FACTURA POR EL 50% DE SERVICIOS FUNERARIOS A LOS EMPLEADOS DEL JARDIN, JULIO 2023</t>
  </si>
  <si>
    <t>B1500001344</t>
  </si>
  <si>
    <t>PENDIENTE FACTURA POR EL 50% DE SERVICIOS FUNERARIOS A LOS EMPLEADOS DEL JARDIN, AGOSTO 2023</t>
  </si>
  <si>
    <t>B1500001364</t>
  </si>
  <si>
    <t>PENDIENTE FACTURA POR EL 50% DE SERVICIOS FUNERARIOS A LOS EMPLEADOS DEL JARDIN, SEPTIEMBRE 2023</t>
  </si>
  <si>
    <t>B1500001385</t>
  </si>
  <si>
    <t>PENDIENTE PAGO DE FACTURA PLAN DE INTERNET CORRESPONDIENTE A LA CUENTA 84163506 DEL 14-SEPTIEMBRE-23 AL 13-OCTUBRE-23</t>
  </si>
  <si>
    <t>B1500054905</t>
  </si>
  <si>
    <t>PENDIENTE PAGO DEL BONO ESCOLAR A LOS SEREVIDORES DEL JARDIN BOTANICO NACIONAL DE ACUERDO A LA RESOLUCION NO. 003-2023</t>
  </si>
  <si>
    <t>MANUEL DE JESUS CUEVAS</t>
  </si>
  <si>
    <t>PENDIENTE PAGO DE FIANZA DEL DOMUS PEQUEÑO MAS AREA VERDE PARA BODA EN FECHA 11/10/23</t>
  </si>
  <si>
    <t>GOMEZ LEE MARKETING</t>
  </si>
  <si>
    <t>PENDIENTE PAGO DE FIANZA POR ALQUILER DEL DOMUS PEQUEÑO EL 04/12/22</t>
  </si>
  <si>
    <t>PENDIENTE PAGO DE FIANZA EN PLANTAS MEDICINALES PARA KING SHOW EN FECHA 19/10/23</t>
  </si>
  <si>
    <t xml:space="preserve">FELIX BRAVO </t>
  </si>
  <si>
    <t>PENDIENTE PAGO DE FIANZA DE LA CATEDRAL DEL BAMBU PARA BODA EL 22/10/2023</t>
  </si>
  <si>
    <t>CAROLINA RODRIGUEZ VICENTE</t>
  </si>
  <si>
    <t>PENDIENTE PAGO DE FIANZA DE LA LAGUNA DEL PALMAR PARA BODA EL 14/10/23</t>
  </si>
  <si>
    <t>UN PARAISO MONTESSORI</t>
  </si>
  <si>
    <t>PENDIENTE PAGO DE FIANZA DEL DOMUS GRANDE Y PEQUEÑO PARA VELADA NAVIDEÑA EL 13/12/23</t>
  </si>
  <si>
    <t xml:space="preserve">JOSE VICENTE ROSENDO </t>
  </si>
  <si>
    <t>PENDIENTE PAGO DE FIANZA DEL DOMUS PEQUEÑO MAS AREA VERDE PARA BODA EL 22/10/23</t>
  </si>
  <si>
    <t>PENDIENTE FACTURA DEL SERVICIO PLAN FLOTILLAS E INTERNET CORRESPONDIENTE AL MES DE SEPTIEMBRE 2023</t>
  </si>
  <si>
    <t>E450000022079</t>
  </si>
  <si>
    <t>B1500000619</t>
  </si>
  <si>
    <t>B1500000108</t>
  </si>
  <si>
    <t xml:space="preserve">PENDIENTE FACTURA POR IMPRESIÓN DE TAQUILLAS DE ENTRADAS DE AULTOS Y NIÑOS, PARA SER UTILIZADAS EN LA INSTITUCION </t>
  </si>
  <si>
    <t>PENDIENTE FACTURA POR ADQUISICION DE SERVICIO RENTA BASICA SERVICIO DE IMPRESIÓN 1/4, MES DE SEPTIEMBRE 2023</t>
  </si>
  <si>
    <t>DIES TRADING, SRL</t>
  </si>
  <si>
    <t>PENDIENTE FACTURA POR ADQUISICION DE REPUESTOS, LUBRICANTES Y COMPONENTES, PARA SER UTILIZADOS EN LA FLOTILLA VEHICULAR DE LA INSTITUCION</t>
  </si>
  <si>
    <t>PENDIENTE FACTURA POR ADQUISICION DE MICROONDAS DE MESA PARA SER UTILIZADOS EN SERVICIOS GENERALES Y AREA DE SEGURIDAD</t>
  </si>
  <si>
    <t>B1500001945</t>
  </si>
  <si>
    <t>B1500001953</t>
  </si>
  <si>
    <t xml:space="preserve">PENDIENTE FACTURA POR ADQUISICION DE MOBILIARIOS DE OFICINA Y EQUIPOS DE SEGURIDAD, PARA SER UTILIZADOS EN DIFERENTES AREAS DE LA INSTITUCION </t>
  </si>
  <si>
    <t>B1500000420</t>
  </si>
  <si>
    <t>PENDIENTE FACTURA POR LA ADQUISICION DE 01 SILLON EJECUTIVO PARA SER UTILIZADO EN EL DEPARTAMENTO BANCO DE SEMILLAS</t>
  </si>
  <si>
    <t>OBMICA</t>
  </si>
  <si>
    <t>PENDIENTE PAGO DE FIANZA DEL DOMUS PEQUEÑO PARA CHARLA EL 09/12/2023</t>
  </si>
  <si>
    <t>ROSA MARIA CRUZ</t>
  </si>
  <si>
    <t>PENDIENTE PAGO DE FIANZA DEL DOMUS GRANDE PARA BODA EN FECHA 22/10/23</t>
  </si>
  <si>
    <t>B1500009639</t>
  </si>
  <si>
    <t>PENDIENTE</t>
  </si>
  <si>
    <t>PENDIENTE FACTURA SEGURO COMPLEMENTARIO DE SALUD PERIODO 01/11/23-30/11/23</t>
  </si>
  <si>
    <t>RH-393</t>
  </si>
  <si>
    <t xml:space="preserve">PENDIENTE PAGO PRESTACIONES ECONOMICAS A EX EMPLEADO ADELEIDY TAVERA GARCIA </t>
  </si>
  <si>
    <t>B1500001524</t>
  </si>
  <si>
    <t xml:space="preserve">PENDIENTE FACTURA POR ADQUISICION DE SILLA EJECUTIVA PARA SER UTILIZADA EN LA INSTITUCION </t>
  </si>
  <si>
    <t>B1500001523</t>
  </si>
  <si>
    <t xml:space="preserve">PENDIENTE FACTURA POR ADQUISICION DE MURAL DE CORCHO ENMARCADO CON PERFIL DE ALUMINIO Y BANDEJA PARA PORTA ACCESORIOS PARA SER UTILIZADOS EN LA INSTITUCION </t>
  </si>
  <si>
    <t>PENDIENTE FACTURA POR ADQUISICION DE ARTICULOS FERRETEROS PARA SER UTILIZADOS EN LA INSTITUCION</t>
  </si>
  <si>
    <t>B1500000965</t>
  </si>
  <si>
    <t>B1500001587</t>
  </si>
  <si>
    <t>PENDIENTE FACTURA POR ADQUISICION DE ZAFACONES DE METAL Y AMBIENTADOR DE OLOR PARA SER UTILIZADOS EN LA INSTITUCION</t>
  </si>
  <si>
    <t xml:space="preserve">PENDIENTE FACTURA POR ADQUISICION DE MATERIALES DE LIMPIEZA PARA SER UTILIZADOS EN LA INSTITUCION </t>
  </si>
  <si>
    <t>B1500000132</t>
  </si>
  <si>
    <t>PENDIENTE FACTURA POR ADQUISICION DE ROLLO DE PAPEL DE ALUMINIO Y MATERIALES DE LIMPIEZA PARA SER UTILIZADOS EN LA INSTITUCION</t>
  </si>
  <si>
    <t>B1500000938</t>
  </si>
  <si>
    <t xml:space="preserve">PENIDENTE FACTURA POR ADQUISICION DE MATERIALES ELECTRICOS PARA SER UTILIZADOS EN LA INSTITUCION </t>
  </si>
  <si>
    <t>BS-65</t>
  </si>
  <si>
    <t>PENDIENTE PAGO DE VIATICO A LA CORDILLERA CENTRAL, PROVINCIA DE SAN JUAN DESDE EL 14 AL 16 DE NOVIEMBRE 2023 CON EL OBJETIVO DE RECOLECCION DE SEMILLAS DE ESPECIES NATIVAS Y ENDEMICAS BAJO ALGUN GRADO DE AMENAZA Y MONITORREO</t>
  </si>
  <si>
    <t>BS-66</t>
  </si>
  <si>
    <t>PENDIENTE PAGO DE COMBUSTIBLE DE GUIA Y DE PEAJE A LA CORDILLERA CENTRAL, PROVINCIA DE SAN JUAN OBJETIVO DE RECOLECCION DE SEMILLAS DE ESPECIES NATIVAS Y ENDEMICAS BAJO ALGUN GRADO DE AMENAZA Y MONITORREO</t>
  </si>
  <si>
    <t>COMERCIAL YAELYS, SRL</t>
  </si>
  <si>
    <t>B1500000465</t>
  </si>
  <si>
    <t>UBALDINA DEL PILAR URBAEL TEJADA</t>
  </si>
  <si>
    <t>RH-392</t>
  </si>
  <si>
    <t>PENDIENTE PAGO DE VACACIONES NO DISFRUTADAS A EX EMPLEADA</t>
  </si>
  <si>
    <t>BOT-162</t>
  </si>
  <si>
    <t>BOT-163</t>
  </si>
  <si>
    <t xml:space="preserve">PENDIENTE PAGO DE COMBUSTIBLE, GUIA Y PEAJE A LA SIERRA DE BAHORUCO DEL 21 AL 24 DE NOVIEMBRE 2023 CON EL OBJETIVO DE SEGUIMIENTO DE LOS TRABAJOS DE LA FLORA DEL HOYO DE PELEMPITO </t>
  </si>
  <si>
    <t>RH-400</t>
  </si>
  <si>
    <t>MAXI BODEGAS</t>
  </si>
  <si>
    <t xml:space="preserve">PENDIENTE PAGO DE VIATICO A HOYO DE PELEMPITO DE LA SIERRA DE BAHORUCO DEL 21 AL 24 DE NOVIEMBRE 2023 CON EL OBJETIVO DE SEGUIMIENTO DE LOS TRABAJOS DE LA FLORA DEL HOYO DE PELEMPITO </t>
  </si>
  <si>
    <t>RH-401</t>
  </si>
  <si>
    <t xml:space="preserve">PENDIENTE PAGO DEL INCENTIVO POR CUMPLIMIENTO DE INDICADORES DEL SISMAP PARA LOS SERVIDORES DE NUESTRA INSTITUCION </t>
  </si>
  <si>
    <t>RH-402</t>
  </si>
  <si>
    <t>RH-403</t>
  </si>
  <si>
    <t>PENDIENTE PAGO DE VACACIONES NO DISFRUTADAS A EX EMPLEADOS DE LA  INSTITUCION JOANNA RASCHEL MENDEZ RODRIGUEZ Y NOEMI MONTERO MARTES</t>
  </si>
  <si>
    <t>PENDIENTE FACTURA ENERGIA ELECTRICA AL MES DE OCTUBRE 2023 PERIODO 16/09/2023-17/10/2023</t>
  </si>
  <si>
    <t>B1500410076</t>
  </si>
  <si>
    <t>B1500410077</t>
  </si>
  <si>
    <t>MOISES DAHIAN GUTIERREZ</t>
  </si>
  <si>
    <t>PENDIENTE PAGO DE FIANZA DEL DOMUS PEQUEÑO PARA TALLER EL 08/10/2023</t>
  </si>
  <si>
    <t xml:space="preserve">PENDIENTE FACTURA POR ADQUISICION DE PRODUCTOS QUIMICOS PARA SER UTILIZADOS EN LA INSTITUCION </t>
  </si>
  <si>
    <t>B1500054579</t>
  </si>
  <si>
    <t>KERZINA ORAINA ORACLE</t>
  </si>
  <si>
    <t>TARJETAS DE CREDITO PENDIENTE DE PAGOS ACH CUENTA GENERAL EN EL MES DE OCTUBRE 2023</t>
  </si>
  <si>
    <t>PENDIENTE FACTURA DEL SERVICIO PLAN FLOTILLAS E INTERNET CORRESPONDIENTE AL MES DE OCTUBRE 2023</t>
  </si>
  <si>
    <t>E450000024586</t>
  </si>
  <si>
    <t>SERVITECH ZAPATA, SRL</t>
  </si>
  <si>
    <t xml:space="preserve">PENDIENTE FACTURA POR INSTALACION DE ENLACE DE FIBRA OPTICA, INSTALACION DE FIBRA OPTICA MONOMODO EN LA INSTITUCION </t>
  </si>
  <si>
    <t>B1500020070</t>
  </si>
  <si>
    <t>PENDIENTE  PAGO FACTURA POR EL  LLENADO DE 44.09 GALONES DE GAS, FLETE 44.09, PARA USO EN LA INSTITUCION</t>
  </si>
  <si>
    <t>PENDIENTE FACTURA DEL SERVICIO DE TELEFONO, INTERNET Y FAX AL MES DE OCTUBRE 2023</t>
  </si>
  <si>
    <t>E450000024012</t>
  </si>
  <si>
    <t>E450000024243</t>
  </si>
  <si>
    <t>E450000024657</t>
  </si>
  <si>
    <t>B1500044663</t>
  </si>
  <si>
    <t xml:space="preserve">PENDIENTE FACTURA POR ADQUISICION DE 55 BOTELLONES DE AGUA CRISTAL PARA CONSUMO EN LA INSTITUCION </t>
  </si>
  <si>
    <t>B1500000877</t>
  </si>
  <si>
    <t xml:space="preserve">PENDIENTE FACTURA POR SERVICIO DE CATEREING EN DIFERENTES ACTIVIDADES DE LA INSTITUCION </t>
  </si>
  <si>
    <t>B1500129165</t>
  </si>
  <si>
    <t>B1500129167</t>
  </si>
  <si>
    <t>E450000024697</t>
  </si>
  <si>
    <t>PENDIENTE FACTURA POR EL SERVICIO CELULAR ASIGNADOS AL DIRECTOR Y SUB-DIRECTOR DE LA INSTITUCION, MES DE OCTUBRE 2023</t>
  </si>
  <si>
    <t>COLEGIO SANTA BARBARA</t>
  </si>
  <si>
    <t>PENDIENTE PAGO DE FIANZA DE PLANTAS MEDICINALES PARA DIA FAMILIAR EL 18/11/2023</t>
  </si>
  <si>
    <t>PENDIENTE PAGO DE FIANZA DEL AREA DE LAS BROMELIAS PARA DIA FAMILIAR EL 17/12/2023</t>
  </si>
  <si>
    <t>MAYRA PACHECO</t>
  </si>
  <si>
    <t>PENDIENTE PAGO DE FIANZA DEL DOMUS GRANDE Y CATEDRAL DEL BAMBU PARA BODA EN FECHA 4/11/2023</t>
  </si>
  <si>
    <t>COLEGIO MUNDO INTEGRAL</t>
  </si>
  <si>
    <t>PENDIENTE PAGO DE FIANZA DE LAS BROMELIAS PARA CONVIVENCIA FAMILIAR EL 26/11/2023</t>
  </si>
  <si>
    <t>JOSEFA SOTO</t>
  </si>
  <si>
    <t>PENDIENTE PAGO DE FIANZA DEL DOMUS PEQUEÑO MAS AREA VERDE PARA BODA EL 04/11/2023</t>
  </si>
  <si>
    <t>COMUNIDAD EDUCATIVA MARIA MONTESORI</t>
  </si>
  <si>
    <t>PENDIENTE PAGO DE FIANZA DEL DOMUS GRANDE PARA VELADA NAVIDEÑA EL 18/12/2023</t>
  </si>
  <si>
    <t>PENDIENTE PAGO DE FIANZA DEL AREA DE LAS BROMELIAS PARA EL DIA FAMILIAR EL 24/11/2023</t>
  </si>
  <si>
    <t>PENDIENTE PAGO DE PRESTACIONES ECONOMICAS A EX EMPLEADOS DE LA  INSTITUCION JOANNA RASCHEL MENDEZ RODRIGUEZ Y NOEMI MONTERO MARTES</t>
  </si>
  <si>
    <t>B1500129166</t>
  </si>
  <si>
    <t xml:space="preserve">PENDIENTE FACTURA POR ADQUISICION DE 68 BOTELLONES DE AGUA CRISTAL PARA CONSUMO EN LA INSTITUCION </t>
  </si>
  <si>
    <t>B1500044609</t>
  </si>
  <si>
    <t xml:space="preserve">PENDIENTE FACTURA POR ADQUISICION DE 76 BOTELLONES DE AGUA CRISTAL PARA CONSUMO EN LA INSTITUCION </t>
  </si>
  <si>
    <t>B1500044647</t>
  </si>
  <si>
    <t>B1500044648</t>
  </si>
  <si>
    <t xml:space="preserve">PENDIENTE FACTURA POR ADQUISICION DE 72 BOTELLONES DE AGUA CRISTAL PARA CONSUMO EN LA INSTITUCION </t>
  </si>
  <si>
    <t>PENDIENTE PAGO DE VIATICO A SAMANA EL 16 DE NOVIEMBRE 2023 CON EL OBJETIVO DE SER PARTICIPE EN LA INAUGURACION DE CAYO LEVANTADO RESORT GRUPO PIÑEIRO</t>
  </si>
  <si>
    <t>PENDIENTE PAGO DE PEAJE A SAMANA EL 16 DE NOVIEMBRE 2023 CON EL OBJETIVO DE VISITAR Y SER PARTICIPE EN LA INAUGURACION DE CAYO LEVANTADO RESORT GRUPO PIÑEIRO</t>
  </si>
  <si>
    <t>CUENTAS POR PAGAR A PROVEEDORES AL 30 NOVIEMBRE 2023</t>
  </si>
  <si>
    <t>TOTAL NOVIEMBRE 2023</t>
  </si>
  <si>
    <t>TOTAL A  NOVIEMBRE 2023</t>
  </si>
  <si>
    <t>PENDIENTE PAGO DE SEGURO COMPLEMENTARIOS DE SALUD AL SUB-DIRECTOR, ENC DEL TIC Y ASISTENTE DEL DIRECTOR, CORRESPONDIENTE AL MES DE NOVIEMBRE 2023</t>
  </si>
  <si>
    <t>B1500029952</t>
  </si>
  <si>
    <t>PENDIENTE PAGO  COMPENSACION DE SERVICIOS DE SEGURIDAD A LA DOTACION MILITAR QUE SE ENCUENTRA PRESTANDO SERVICIO A LA INSTITUCION, NOVIEMBRE 2023</t>
  </si>
  <si>
    <t>DF-196</t>
  </si>
  <si>
    <t>DF-197</t>
  </si>
  <si>
    <t>PENDIENTE PAGO COMPENSACION A MENSAJEROS POR USO DE SUS MOTORES EN EL MES DE NOVIEMBRE 2023</t>
  </si>
  <si>
    <t>B1500055250</t>
  </si>
  <si>
    <t>PENDIENTE PAGO DE FACTURA PLAN DE INTERNET CORRESPONDIENTE A LA CUENTA 85569019 DEL 01-OCT-23 AL 31-OCT-23</t>
  </si>
  <si>
    <t>HORT-263</t>
  </si>
  <si>
    <t>PENDIENTE PAGO DE VIATICO AL VIAJE QUE SE EFECTUARA A LA HABANA CUBA DEL 06 AL 10 DE NOVIEMBRE 2023 CON EL PROPOSITO DE REPRESENTAR EL JARDIN BOTANICO, EN EL TALLER DE HORTICULTURA PARA LA CONSERVACION: DE UNA PROPUESTA PARA LOS JARDINES BOTANICOS Y VIVEROS DE CONSERVACION DEL CARIBE</t>
  </si>
  <si>
    <t>B1500045375</t>
  </si>
  <si>
    <t>PENDIENTE FACTURA POR ACCIDENTES PERSONALES COLECTIVOS DE LA INSTITUCION DESDE EL 01/11/23 HASTA 03/08/24</t>
  </si>
  <si>
    <t>RH-415</t>
  </si>
  <si>
    <t>PENDIENTE PAGO DE LA REGALIA PASCUAL PERSONAL DE NOMINA FIJA ACTIVA CORRESPONDIENTE A DICIEMBRE 2023</t>
  </si>
  <si>
    <t>PENDIENTE PAGO DE LA REGALIA PASCUAL PERSONAL DE NOMINA CARÁCTER TEMPORAL ACTIVA CORRESPONDIENTE A DICIEMBRE 2023</t>
  </si>
  <si>
    <t>RH-409</t>
  </si>
  <si>
    <t>PENDIENTE PAGO AL PERSONAL DE CARÁCTER TEMPORAL EN EL MES DE NOVIEMBRE 2023</t>
  </si>
  <si>
    <t>RH-417</t>
  </si>
  <si>
    <t>PENDIENTE PAGO DE LA REGALIA PASCUAL 2023,  PERSONAL DE NOMINA FIJA INACTIVA</t>
  </si>
  <si>
    <t>PAGO DE FACTURA, POR EL USO DE AGUA POTABLE, MES DE OCTUBRE 2023.</t>
  </si>
  <si>
    <t>B1500128008</t>
  </si>
  <si>
    <t>B1500128001</t>
  </si>
  <si>
    <t>B1500128002</t>
  </si>
  <si>
    <t>JOEL LAZALA BASORA (DANIELA DIAZ DE LOS SANTOS)</t>
  </si>
  <si>
    <t>RH-407</t>
  </si>
  <si>
    <t>B1500055416</t>
  </si>
  <si>
    <t>PENDIENTE FACTURA POR EL PLAN DE INTERNET CORRESPONDIENTE A LA CTA. 84163506, PERIODO 14-OCT-23 AL 13-NOV-23</t>
  </si>
  <si>
    <t>LUIS MIGUEL FEDERICO SOLANO</t>
  </si>
  <si>
    <t>RH-288</t>
  </si>
  <si>
    <t xml:space="preserve">PENDIENTE PAGO CORRESPONDIENTE A LAS HORAS EXTRAS DEL SERVIDOR QUE LABORO EL SABADO 01 REALIZANDO LABORES DE LIMPIEZA EN LAS TRAMPAS DEL MES DE JULIO </t>
  </si>
  <si>
    <t>PAGO DE FACTURA, POR EL USO DE AGUA POTABLE, MES DE NOVIEMBRE 2023.</t>
  </si>
  <si>
    <t>B1500129511</t>
  </si>
  <si>
    <t>B1500129512</t>
  </si>
  <si>
    <t>B1500129518</t>
  </si>
  <si>
    <t>PENDIENTE PAGO DEL 10% DEL PRESUPUESTO DE PUBLICIDAD, DE ACUERDO A LA LEY 134-03. DEL 1 AL 30 DE NOVIEMBRE DE 2023</t>
  </si>
  <si>
    <t>B1500007782</t>
  </si>
  <si>
    <t>RH-410</t>
  </si>
  <si>
    <t>PENDIENTE PAGO SUPLENCIA POR EL CARGO VACANTE ENC. DEPTO BOTANICA CORRESPONDIENTE AL MES DE OCTUBRE 2023</t>
  </si>
  <si>
    <t>PAGO FACTURA POR EL PLAN DE INTERNET, CORRESPONDIENTE A LA CTA. 85569019, MES DE SEPTIEMBRE 2023.</t>
  </si>
  <si>
    <t>RH-411</t>
  </si>
  <si>
    <t>PENDIENTE PAGO CORRESPONDIENTE A LAS HORAS EXTRAS DEL PERSONAL DE LA SECCION DE TRANSPORTACION POR REALIZAR ACTIVIDADES LOS DIAS 15 Y 16 DEL MES DE JULIO</t>
  </si>
  <si>
    <t>PENDIENTE PAGO CORRESPONDIENTE A LA NOMINA FIJA ADICIONAL DEL MES DE NOVIEMBRE 2023</t>
  </si>
  <si>
    <t>CHANTAL ESTRELLA HERNANDEZ MORETA</t>
  </si>
  <si>
    <t>RH-412</t>
  </si>
  <si>
    <t>RH-413</t>
  </si>
  <si>
    <t xml:space="preserve">PENDIENTE PAGO CORRESPONDIENTE A LAS HORAS EXTRAS DEL PERSONAL DE LA SECCION DE TRANSPORTACION QUIENES LABORARON EL 16 DIA DE LA RESTAURACION DEL MES DE AGOSTO </t>
  </si>
  <si>
    <t xml:space="preserve">PENDIENTE PAGO CORRESPONDIENTE A LAS HORAS EXTRAS QUIEN ASISTIO COMO CHOFER EN EL VIAJE DE LIMPIEZA DE PLAYA EL 16 DE SEPTIEMBRE </t>
  </si>
  <si>
    <t xml:space="preserve">LEONEL CASTILLO PERALTA </t>
  </si>
  <si>
    <t>RH-418</t>
  </si>
  <si>
    <t>PENDIENTE PAGO REGALIA 2023 PERSONAL DE NOMINA CARÁCTER TEMPORAL INACTIVA</t>
  </si>
  <si>
    <t>RH-422</t>
  </si>
  <si>
    <t>PENDIENTE PAGO CORRESPONDIENTE DE HORAS EXTRAS AL PERSONAL QUE ESTUVO LABORANDO EN LAS ACTIVIDADES DEL MES DE OCTUBRE 2023</t>
  </si>
  <si>
    <t>RH-423</t>
  </si>
  <si>
    <t xml:space="preserve">PENDIENTE PAGO CORRESPONDIENTE AL PERSONAL DEL DEPTO DE RECURSOS HUMANOS QUE LABORO EL SABADO 11 DEL MES DE NOVIEMBRE HORAS EXTRAORDINARIAS POR INCONVENIENTE EN EL SISTEMA DE NOMINAS Y LA ALTA DEMANDA DE TRABAJOS EN EL DEPARTAMENTO </t>
  </si>
  <si>
    <t>B1500047154</t>
  </si>
  <si>
    <t>LUCY RAMONA MOTA VALDEZ</t>
  </si>
  <si>
    <t>RH-442</t>
  </si>
  <si>
    <t xml:space="preserve">PENDIENTE PAGO SEGÚN APROBACION DE NO OBJECION DEL MINISTERIO DE ADMINISTRACION PUBLICA (MAP) DEL INCENTIVO POR EL CUMPLIMIENTO DE INDICADORES DEL SISMAP PARA LOS SERVIDORES INACTIVOS  DE NUESTRA INSTITUCION </t>
  </si>
  <si>
    <t>EA-194</t>
  </si>
  <si>
    <t>PENDIENTE PAGO DE VIATICO PARA EL DIA 01 DE DICIEMBRE 2023. AL LICEO EL BUEN SAMARITANO DE LA PROVINCIA DE HATO MAYOR CON EL OBJETIVO DE IMPARTIR DOS TALLERES SOBRE LAS ESPECIES ENDEMICAS Y NATIVAS AMENAZADAS DE LA HISPANIOLA</t>
  </si>
  <si>
    <t>RH-420</t>
  </si>
  <si>
    <t xml:space="preserve">PENDIENTE PAGO DE HORAS EXTRAS CORRESPONDIENTES AL PERSONAL QUE ESTUVO LABORANDO LOS DIAS 20-21-22 DEL MES DE OCTUBRE (XVII FESTIVAL NACIONAL DE PLANTAS Y FLORES </t>
  </si>
  <si>
    <t>FRANCISCO JAVIER BAUTISTA ANDUJAR</t>
  </si>
  <si>
    <t xml:space="preserve">PENDIENTE PAGO DE VACACIONES NO DISFRUTADAS A EX EMPLEADO </t>
  </si>
  <si>
    <t xml:space="preserve">PENDIENTE PAGO DE INDEMNIZACION A EX EMPLEADO </t>
  </si>
  <si>
    <t>HORT-264</t>
  </si>
  <si>
    <t xml:space="preserve">PENDIENTE PAGO DE VIATICO AL PERSONAL QUE SE TRASLADARA A LA PROVINCIA DE LA ALTAGRACIA, ISLA SAONA, CON EL OBJETIVO DE REALIZAR MONITOREO A LA POBLACION CON TOLUMNA CALOQUILA Y OTRAS ORQUIDEAS DEL 28 AL 30 DE NOVIEMBRE </t>
  </si>
  <si>
    <t>HORT-266</t>
  </si>
  <si>
    <t>PENDIENTE PAGO DE VIATICO AL PERSONAL QUE SE TRASLADARA A LA ZONA SUR DEL PAIS CON EL CIENTIFICO OSAR ESCOBAR DEL ROYAL BOTANIC GARDENS (KEW) LOS DIAS 04 AL 06 DE DICIEMBRE CON EL OBJETIVO DE RECIBIR ENTRENAMIENTO EN CAMPO SOBRE ORQUIDEAS</t>
  </si>
  <si>
    <t>HORT-265</t>
  </si>
  <si>
    <t>PENDIENTE PAGO DE ASIGNACION DE COMBUSTIBLE, EMBARCACION, GUIA Y PEAJE PARA PARTICIPAR EN UN VIAJE DE CAMPO HACIA LA PROVINCIA DE LA ALTAGRACIA, ISLA SAONA LOS DIAS 28 AL 30 DE NOVIEMBRE 2023 CON EL OBJETIVO DE REALIZAR MONITOREO A LA POBLACION CON TOLUMNIA CALOQUILA Y OTRAS ORQUIDEAS AUCTOCTONAS</t>
  </si>
  <si>
    <t>SINATIAL</t>
  </si>
  <si>
    <t>PENDIENTE PAGO DE FIANZA DEL DOMUS PEQUEÑO PARA FIESTA NAVIDEÑA EL 12/12/2023</t>
  </si>
  <si>
    <t>IVETTE MIGUELINA FELIZ SANCHEZ</t>
  </si>
  <si>
    <t>PENDIENTE PAGO DE FIANZA DEL DOMUS GRANDE PARA CUMPLEAÑOS EN FECHA 28/12/2023</t>
  </si>
  <si>
    <t>COLEGIO INFANTIL FUTURO</t>
  </si>
  <si>
    <t>PENDIENTE PAGO DE FIANZA DEL AREA DE LAS BROMELIAS PARA PICNIC FAMILIAR EL 03/11/2023</t>
  </si>
  <si>
    <t>PENDIENTE PAGO DE FIANZA DE LA CASA DEL TE PARA ACTIVIDAD EL 18/11/2023</t>
  </si>
  <si>
    <t>IGLESIA ADVENTISTA ARROYO HONDO</t>
  </si>
  <si>
    <t>PENDIENTE PAGO DE FIANZA DE PLANTAS MEDICINALES PARA RETIRO EL 11/11/2023</t>
  </si>
  <si>
    <t>JOEL MEDRANO RUIZ</t>
  </si>
  <si>
    <t>PENDIENTE PAGO DE FIANZA DEL DOMUS PEQUEÑO PARA BODA EÑ 10/11/2023</t>
  </si>
  <si>
    <t>JUDITH POLANCO</t>
  </si>
  <si>
    <t>PENDIENTE PAGO DE FIANZA POR ESPACIO PARA BABY SHOWER EL 19/11/2023, PLANTAS MEDICINALES</t>
  </si>
  <si>
    <t>PENDIENTE PAGO DE FIANZA DEL DOMUS GRANDE PARA FIESTA NAVIDEÑA EL 14/12/2023</t>
  </si>
  <si>
    <t>PENDIENTE PAGO DE VACACIONES NO DISFRUTADAS A LOS EX EMPLEADOS: VIELKA FRANCINA CASTILLO HILARIO, ADELEIDY TAVERA GARCIA Y LIZANNY CASTILLO TEJEDA</t>
  </si>
  <si>
    <t>PENDIENTE PAGO DE REGALIA SUELDO NO. 13, CORRESPONDIENTE DESDE ENERO HASTA JULIO 2023, EL CUAL FALLECIO Y QUEDA COMO APODERADA POR DETERMINACION DE HEREDEROS A LA SRA. DANIELA DIAZ</t>
  </si>
  <si>
    <t>PENDIENTE PAGO SUPLENCIA POR EL CARGO VACANTE ENC. DEPTO BOTANICA CORRESPONDIENTE AL MES DE NOVIEMBRE 2023</t>
  </si>
  <si>
    <t>RH-443</t>
  </si>
  <si>
    <t>DAYSI PIMENTEL</t>
  </si>
  <si>
    <t>PENDIENTE PAGO DE VIATICO DEL VIAJE QUE SE EFECTUARA EN LOS HATILLOS DE LA PROVINCIA DE HATO MAYOR, AL LICEO LICDO CACERES, EL DIA 1 DICIEMBRE 2023 CON EL OBJETIVO DE IMPARTIR DOS TALLERES SOBRE LAS ESPECIES ENDEMICAS Y NATIVAS AMENAZADAS DE LA HISPANIOLA</t>
  </si>
  <si>
    <t>EA-203</t>
  </si>
  <si>
    <t>PENDIENTE PAGO DE HORAS EXTRAS AL PERSONAL QUE ESTUVO LABORANDO EN EL DIA DE LA CONSTITUCION DOMINICANA 06 DE NOVIEMBRE 2023</t>
  </si>
  <si>
    <t>BOT-205</t>
  </si>
  <si>
    <t>PENDIENTE PAGO DE VIATICO A PEDERNALES DEL 4 AL 6 DE DICIEMBRE CON EL OBJETIVO DE RECOLECTAR SEMILLAS</t>
  </si>
  <si>
    <t>BOT-206</t>
  </si>
  <si>
    <t>PENDIENTE PAGO DE COMBUSTIBLE Y PEAJE A PEDERNALES DEL 4 AL 6 DE DICIEMBRE CON EL OBJETIVO DE RECOLECTAR SEMILLAS</t>
  </si>
  <si>
    <t>BOT-207</t>
  </si>
  <si>
    <t>PENDIENTE PAGO DE VIATICO A PEDERNALES DEL 19 AL 21 DE DICIEMBRE CON EL OBJETIVO DE RECOLECTAR SEMILLAS ESPECIMENES</t>
  </si>
  <si>
    <t>BOT-208</t>
  </si>
  <si>
    <t>PENDIENTE PAGO DE COMBUSTIBLE Y PEAJE A PEDERNALES DEL 19 AL 21 DE DICIEMBRE CON EL OBJETIVO DE RECOLECTAR SEMILLAS ESPECIMENES</t>
  </si>
  <si>
    <t>PENDIENTE FACTURA POR SERVICIO DE CATERING, PARA TALLER IDENTIFICACIÓN, ANÁLISIS, DISEÑO Y DOCUMENTO DE PROCESOS</t>
  </si>
  <si>
    <t>MELIORA RESTAURAN &amp; BISTRO SANFRA FOOD &amp; CATERING</t>
  </si>
  <si>
    <t>B1500000131</t>
  </si>
  <si>
    <t>GTG INDUSTRIAL, S.R.L.</t>
  </si>
  <si>
    <t xml:space="preserve">PENDIENTE FACTURA POR ADQUISICION DE ARTICULOS DE LIMPIEZA PARA SER UTILIZADOS EN LA INSTITUCION </t>
  </si>
  <si>
    <t>B1500003673</t>
  </si>
  <si>
    <t>CORAMCA, SRL</t>
  </si>
  <si>
    <t xml:space="preserve">PENDIENTE FACTURA POR ADQUISICION DE PRODUCTOS ELECTRICOS PARA SER UTILIZADOS EN LA INSTITUCION </t>
  </si>
  <si>
    <t>B1500000265</t>
  </si>
  <si>
    <t>B1500000207</t>
  </si>
  <si>
    <t>B1500010539</t>
  </si>
  <si>
    <t>PENDIENTE FACTURA SEGURO COMPLEMENTARIO DE SALUD PERIODO 01/12/23-31/12/23</t>
  </si>
  <si>
    <t>PENDIENTE FACTURA POR EL SERVICIO CELULAR ASIGNADOS AL DIRECTOR Y SUB-DIRECTOR DE LA INSTITUCION, MES DE NOVIEMBRE 2023</t>
  </si>
  <si>
    <t>PENDIENTE FACTURA DEL SERVICIO PLAN FLOTILLAS E INTERNET CORRESPONDIENTE AL MES DE NOVIEMBRE 2023</t>
  </si>
  <si>
    <t>PENDIENTE FACTURA DEL SERVICIO DE TELEFONO, INTERNET Y FAX AL MES DE NOVIEMBRE 2023</t>
  </si>
  <si>
    <t>E450000027123</t>
  </si>
  <si>
    <t>PENDIENTE FACTURA POR ADQUISICION DE BANDERAS DE LA R.D. PARA SER UTILIZADA EN LA INSTITUCION</t>
  </si>
  <si>
    <t>B1500001687</t>
  </si>
  <si>
    <t>CEMASA</t>
  </si>
  <si>
    <t>B1500000147</t>
  </si>
  <si>
    <t>PENDIENTE FACTURA POR REPARACION DE NEVERA INCLUYENDO MATERIALES GASTABLES Y COMPRESOR DE 5 TONELADAS CON TODOS SUS COMPONENTES Y ACCESORIOS</t>
  </si>
  <si>
    <t>B1500000441</t>
  </si>
  <si>
    <t>PENDIENTE FACTURA POR CONTRATACION DE SERVICIO PARA COLOCACION Y SUMINISTRO CON MATERIALES INCLUIDOS, DE AISLANTE DE PISO</t>
  </si>
  <si>
    <t>B1500000442</t>
  </si>
  <si>
    <t>E450000027013</t>
  </si>
  <si>
    <t>B1500001598</t>
  </si>
  <si>
    <t xml:space="preserve">PENDIENTE FACTURA POR ADQUISICION DEMICROONDA WHIRPOOL PARA SER UTILIZADO EN LA INSTITUCION </t>
  </si>
  <si>
    <t>PENDIENTE FACTURA POR LA CONTRATACIÓN DE SERVICIO PARA MANEJO DE LAS REDES SOCIALES DE LA INSTITUCIÓN, PERIODO OCTUBRE 2023.</t>
  </si>
  <si>
    <t>B1500000024</t>
  </si>
  <si>
    <t xml:space="preserve">PENDIENTE FACTURA POR SERVICIO DE CATERING EN ACTIVIDAD DE LA INSTITUCION </t>
  </si>
  <si>
    <t>B1500000142</t>
  </si>
  <si>
    <t>B1500000264</t>
  </si>
  <si>
    <t xml:space="preserve">PENDIENTE FACTURA POR ADQUISICION DE ARTICULOS FERRETEROS PARA SER UTILIZADOS EN LA INSTITUCION </t>
  </si>
  <si>
    <t xml:space="preserve">PENDIENTE FACTURA POR ADQUISICION DE GEL ANTIBACTERIAL, GUANTES  Y MASCARILLAS DESECHABLES PARA SER UTILIZADAS EN LA INSTITUCION </t>
  </si>
  <si>
    <t>B1500001051</t>
  </si>
  <si>
    <t>TARJETAS DE CREDITO PENDIENTE DE PAGOS ACH CUENTA GENERAL EN EL MES DE NOVIEMBRE 2023</t>
  </si>
  <si>
    <t>PENDIENTE PAGO DE FIANZA POR FILMACION EL 21/11/23</t>
  </si>
  <si>
    <t>BAJO EL MISMO SOL</t>
  </si>
  <si>
    <t>COLEGIO SAINT MICHAELS</t>
  </si>
  <si>
    <t>PENDIENTE PAGO DE FIANZA DE PLANTAS MEDICINALES PARA ACTIVIDAD EL 16/11/2023</t>
  </si>
  <si>
    <t>PENDIENTE PAGO DE FIANZA DEL AREA DE PLANTAS MEDICINALES PARA PASADIA FAMILIAR EN FECHA 25/11/2023</t>
  </si>
  <si>
    <t>DIANA PEREZ PEREZ</t>
  </si>
  <si>
    <t>PLAYROON</t>
  </si>
  <si>
    <t>PENDIENTE PAGO DE FIANZA DEL DOMUS PEQUEÑO PARA DIA FAMILIAR EL 18/11/2023</t>
  </si>
  <si>
    <t>PENDIENTE FACTURA POR ADQUISICION DE SERVICIOS DE REPRODUCCION DE BROCHURE DE LA CARTA DE COMPROMISO</t>
  </si>
  <si>
    <t xml:space="preserve">COLEGIO SAN JUAN </t>
  </si>
  <si>
    <t>PENDIENTE PAGO DE FIANZA DEL DOMUS GRANDE PARA DIA FAMILIAR EN FECHA 26/11/2023</t>
  </si>
  <si>
    <t>QUINIOCONBE SAS</t>
  </si>
  <si>
    <t>PENDIENTE PAGO DE FIANZA DEL DOMUS GRANDE PARA COMPARTIR NAVIDEÑO EL 11/12/2023</t>
  </si>
  <si>
    <t>PENDIENTE  PAGO FACTURA POR EL  LLENADO DE 12 GALONES DE GAS LICUADO DE PETROLEO, PARA USO EN LA INSTITUCION.</t>
  </si>
  <si>
    <t>B1500020633</t>
  </si>
  <si>
    <t>PENDIENTE  PAGO FACTURA POR EL  LLENADO DE 46.76 GALONES DE GAS LICUADO DE PETROLEO, PARA USO EN LA INSTITUCION.</t>
  </si>
  <si>
    <t>B1500020782</t>
  </si>
  <si>
    <t>PENDIENTE FACTURA POR ADQUISICION DE SERVICIO RENTA BASICA SERVICIO DE IMPRESIÓN 2/4, MES DE OCTUBRE 2023</t>
  </si>
  <si>
    <t>B1500000323</t>
  </si>
  <si>
    <t>POWER MACHINERY</t>
  </si>
  <si>
    <t xml:space="preserve">PENDIENTE FACTURA POR LA ADQUISICION DE CAMARAS FOTOGRAFICAS PARA SER UTILIZADAS EN LA INSTITUCION </t>
  </si>
  <si>
    <t>B1500000126</t>
  </si>
  <si>
    <t>B1500000885</t>
  </si>
  <si>
    <t>CARPAS DOMININAS, SRL</t>
  </si>
  <si>
    <t>B1500000489</t>
  </si>
  <si>
    <t>PENDIENTE FACTURA POR CARPAS DIFERENTES TAMAÑOS PARA SER UTILIZADAS EN EL FESTIVAL NACIONAL DE PLANTAS Y FLORES</t>
  </si>
  <si>
    <t xml:space="preserve">PENDIENTE FACTURA POR ADQUISICION DE 64 BOTELLONES DE AGUA CRISTAL PARA CONSUMO EN LA INSTITUCION </t>
  </si>
  <si>
    <t>B1500044786</t>
  </si>
  <si>
    <t xml:space="preserve">PENDIENTE FACTURA POR ADQUISICION DE 73 BOTELLONES DE AGUA CRISTAL PARA CONSUMO EN LA INSTITUCION </t>
  </si>
  <si>
    <t xml:space="preserve">PENDIENTE FACTURA POR ADQUISICION DE 140 BOTELLONES DE AGUA CRISTAL PARA CONSUMO EN LA INSTITUCION </t>
  </si>
  <si>
    <t>B1500044943</t>
  </si>
  <si>
    <t>B1500001043</t>
  </si>
  <si>
    <t>B1500002845</t>
  </si>
  <si>
    <t>PENDIENTE FACTURA POR ADQUISICION DE MAQUINARIAS PARA USO EN EL MANTENIMIENTO DE EQUIPOS</t>
  </si>
  <si>
    <t>PENDIENTE PAGO DE VIATICO GUIA DE CAMPO EN VIAJE A LA REGION NORTE, PUERTO PLATA DEL 12 AL 14 DE SEPTIEMBRE 2023</t>
  </si>
  <si>
    <t>B1100000019</t>
  </si>
  <si>
    <t>B1100000020</t>
  </si>
  <si>
    <t>PENDIENTE PAGO DE VIATICO TRASLADO EN BOTE A CAYO IGUANA, LAGUNA OVIEDO DEL 09 AL 11 DE OCTUBRE 2023</t>
  </si>
  <si>
    <t>JENNIFER C. VARGAS</t>
  </si>
  <si>
    <t>PENDIENTE PAGO DE FIANZA DEL DOMUS PEQUEÑO</t>
  </si>
  <si>
    <t>PEDRO ANDRES VILLANUEVA</t>
  </si>
  <si>
    <t>PENDIENTE PAGO DE FIANZA DE ACTIVIDAD EN LA LAGUNA DEL PALMAR BODA EL 26/11/23</t>
  </si>
  <si>
    <t>ROSALIA CRUZ ALMANZAR</t>
  </si>
  <si>
    <t>PENDIENTE PAGO DE FIANZA DEL DUOMUS GRANE PEQUEÑO Y AREA VERDE EL 17/12/2023</t>
  </si>
  <si>
    <t>WERSHIN INTERNATIONAL</t>
  </si>
  <si>
    <t>PENDIENTE PAGO DE FIANZA DEL AREA DE  LOS PINOS PARA BODA EL 16/03/2023</t>
  </si>
  <si>
    <t>B1500047872</t>
  </si>
  <si>
    <t>E450000026671</t>
  </si>
  <si>
    <t>E450000037688</t>
  </si>
  <si>
    <t>E450000027083</t>
  </si>
  <si>
    <t>HORT-292</t>
  </si>
  <si>
    <t>PENDIENTE PAGO DE VIATICO ASIGNACION DE PEAJE Y COMBUSTIBLE PARA EL VIAJE QUE SE REALIZARA DESDE EL 13 HASTA EL 14 DE DICIEMBRE 2023, HACIA LA PROVINCIA MONTECRISTI</t>
  </si>
  <si>
    <t>B1500416480</t>
  </si>
  <si>
    <t>PENDIENTE FACTURA ENERGIA ELECTRICA AL MES DE OCTUBRE 2023 PERIODO 17/10/2023-17/11/2023</t>
  </si>
  <si>
    <t>B1500416481</t>
  </si>
  <si>
    <t>PENDIENTE PAGO DE VIATICO AL PERSONAL QUE SE TRASLADARA A MONTE CRISTI, RESERVA CIENTIFICA DE VILLA ELISA, CON EL OBJETIVO DE REALIZAR LA REINTRODUCCION DE ESPECIES AMENAZADAS PROYECTO KEW GARDEN, EL 14 DE DICIEMBRE 2023</t>
  </si>
  <si>
    <t>HORT-291</t>
  </si>
  <si>
    <t>PENDIENTE PAGO DE VIATICO AL PERSONAL QUE SE TRASLADARA A LA PROVINCIA MONTE CRISTI  RESERVA CIENTIFICA DE VILLA ELISA LOS DIAS DEL 13 HASTA EL 14 DE DICIEMBRE 2023</t>
  </si>
  <si>
    <t>HORT-293</t>
  </si>
  <si>
    <t>PENDIENTE PAGO DE VIATICO AL PERSONAL QUE SE TRASLADARA A LA PROVINCIA MONTE CRISTI  RESERVA CIENTIFICA DE VILLA ELISA EL JUEVES 14 DE DICIEMBRE 2023 CON EL FIN DE PARTICIPAR EN LA REINTRODUCCION DE ESPECIES AMENAZADAS PROYECTO KEW GARDEN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</si>
</sst>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dd/mm/yyyy;@"/>
  </numFmts>
  <fonts count="16" x14ac:knownFonts="1">
    <font>
      <sz val="11"/>
      <color theme="1"/>
      <name val="Calibri"/>
      <family val="2"/>
      <scheme val="minor"/>
    </font>
    <font>
      <sz val="11"/>
      <color theme="1"/>
      <name val="Calibri"/>
      <family val="2"/>
      <scheme val="minor"/>
    </font>
    <font>
      <sz val="11"/>
      <color rgb="FFFF0000"/>
      <name val="Calibri"/>
      <family val="2"/>
      <scheme val="minor"/>
    </font>
    <font>
      <sz val="11"/>
      <name val="Calibri"/>
      <family val="2"/>
      <scheme val="minor"/>
    </font>
    <font>
      <b/>
      <sz val="16"/>
      <name val="Bookman Old Style"/>
      <family val="1"/>
    </font>
    <font>
      <b/>
      <sz val="12"/>
      <name val="Bookman Old Style"/>
      <family val="1"/>
    </font>
    <font>
      <b/>
      <sz val="11"/>
      <name val="Bookman Old Style"/>
      <family val="1"/>
    </font>
    <font>
      <sz val="11"/>
      <name val="Bookman Old Style"/>
      <family val="1"/>
    </font>
    <font>
      <b/>
      <sz val="9"/>
      <name val="Bookman Old Style"/>
      <family val="1"/>
    </font>
    <font>
      <b/>
      <sz val="10"/>
      <name val="Bookman Old Style"/>
      <family val="1"/>
    </font>
    <font>
      <b/>
      <u/>
      <sz val="10"/>
      <name val="Bookman Old Style"/>
      <family val="1"/>
    </font>
    <font>
      <b/>
      <sz val="10"/>
      <color theme="1"/>
      <name val="Calibri"/>
      <family val="2"/>
      <scheme val="minor"/>
    </font>
    <font>
      <b/>
      <sz val="14"/>
      <name val="Bookman Old Style"/>
      <family val="1"/>
    </font>
    <font>
      <sz val="11"/>
      <color theme="1"/>
      <name val="Bookman Old Style"/>
      <family val="1"/>
    </font>
    <font>
      <b/>
      <sz val="11"/>
      <color theme="1"/>
      <name val="Bookman Old Style"/>
      <family val="1"/>
    </font>
    <font>
      <sz val="14"/>
      <name val="Calibri"/>
      <family val="2"/>
      <scheme val="minor"/>
    </font>
  </fonts>
  <fills count="7">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1" tint="0.34998626667073579"/>
        <bgColor indexed="64"/>
      </patternFill>
    </fill>
    <fill>
      <patternFill patternType="solid">
        <fgColor theme="2" tint="-0.499984740745262"/>
        <bgColor indexed="64"/>
      </patternFill>
    </fill>
    <fill>
      <patternFill patternType="solid">
        <fgColor rgb="FF00CC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14">
    <xf numFmtId="0" fontId="0" fillId="0" borderId="0" xfId="0"/>
    <xf numFmtId="0" fontId="3" fillId="0" borderId="0" xfId="0" applyFont="1" applyFill="1" applyBorder="1" applyAlignment="1"/>
    <xf numFmtId="0" fontId="0" fillId="0" borderId="0" xfId="0" applyFill="1" applyBorder="1"/>
    <xf numFmtId="0" fontId="0" fillId="0" borderId="0" xfId="0" applyFill="1"/>
    <xf numFmtId="0" fontId="6" fillId="0" borderId="0" xfId="0" applyFont="1" applyFill="1"/>
    <xf numFmtId="0" fontId="7" fillId="0" borderId="0" xfId="0" applyFont="1" applyFill="1"/>
    <xf numFmtId="164" fontId="6" fillId="0" borderId="0" xfId="0" applyNumberFormat="1" applyFont="1" applyFill="1" applyBorder="1"/>
    <xf numFmtId="0" fontId="8" fillId="0" borderId="0" xfId="0" applyFont="1" applyFill="1" applyBorder="1" applyAlignment="1">
      <alignment horizontal="right"/>
    </xf>
    <xf numFmtId="0" fontId="7" fillId="0" borderId="0" xfId="0" applyFont="1" applyFill="1" applyAlignment="1">
      <alignment horizontal="center"/>
    </xf>
    <xf numFmtId="164" fontId="7" fillId="0" borderId="0" xfId="0" applyNumberFormat="1" applyFont="1" applyFill="1"/>
    <xf numFmtId="0" fontId="9" fillId="0" borderId="1" xfId="0" applyFont="1" applyFill="1" applyBorder="1" applyAlignment="1">
      <alignment horizontal="center"/>
    </xf>
    <xf numFmtId="0" fontId="9" fillId="0" borderId="1" xfId="0" applyFont="1" applyFill="1" applyBorder="1" applyAlignment="1">
      <alignment horizontal="center" wrapText="1"/>
    </xf>
    <xf numFmtId="164" fontId="9" fillId="0" borderId="1" xfId="0" applyNumberFormat="1" applyFont="1" applyFill="1" applyBorder="1" applyAlignment="1">
      <alignment horizontal="center" wrapText="1"/>
    </xf>
    <xf numFmtId="0" fontId="9" fillId="0" borderId="1" xfId="0" applyFont="1" applyFill="1" applyBorder="1" applyAlignment="1">
      <alignment horizontal="center" vertical="center" wrapText="1"/>
    </xf>
    <xf numFmtId="0" fontId="11" fillId="0" borderId="0" xfId="0" applyFont="1" applyFill="1"/>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164" fontId="7" fillId="0" borderId="1" xfId="0" applyNumberFormat="1" applyFont="1" applyFill="1" applyBorder="1" applyAlignment="1">
      <alignment horizontal="center" vertical="center"/>
    </xf>
    <xf numFmtId="4" fontId="7" fillId="0" borderId="1" xfId="0" applyNumberFormat="1" applyFont="1" applyFill="1" applyBorder="1" applyAlignment="1">
      <alignment horizontal="center" vertical="center"/>
    </xf>
    <xf numFmtId="1" fontId="7" fillId="0" borderId="1" xfId="0" applyNumberFormat="1" applyFont="1" applyFill="1" applyBorder="1" applyAlignment="1">
      <alignment horizontal="center" vertical="center"/>
    </xf>
    <xf numFmtId="0" fontId="2" fillId="0" borderId="0" xfId="0" applyFont="1" applyFill="1"/>
    <xf numFmtId="1" fontId="7" fillId="0" borderId="1" xfId="0" applyNumberFormat="1" applyFont="1" applyFill="1" applyBorder="1" applyAlignment="1">
      <alignment horizontal="center" vertical="center" wrapText="1"/>
    </xf>
    <xf numFmtId="4" fontId="7" fillId="0" borderId="1" xfId="1" applyNumberFormat="1" applyFont="1" applyFill="1" applyBorder="1" applyAlignment="1">
      <alignment horizontal="center" vertical="center"/>
    </xf>
    <xf numFmtId="0" fontId="7" fillId="0" borderId="1" xfId="0" applyFont="1" applyFill="1" applyBorder="1" applyAlignment="1">
      <alignment horizontal="center" vertical="center"/>
    </xf>
    <xf numFmtId="4"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4" fontId="7" fillId="0" borderId="1" xfId="0" applyNumberFormat="1" applyFont="1" applyFill="1" applyBorder="1" applyAlignment="1">
      <alignment horizontal="center" vertical="center" wrapText="1"/>
    </xf>
    <xf numFmtId="4" fontId="12" fillId="0" borderId="1" xfId="0" applyNumberFormat="1" applyFont="1" applyFill="1" applyBorder="1" applyAlignment="1">
      <alignment horizontal="center" vertical="center"/>
    </xf>
    <xf numFmtId="0" fontId="0" fillId="0" borderId="0" xfId="0" applyFill="1" applyAlignment="1">
      <alignment wrapText="1"/>
    </xf>
    <xf numFmtId="0" fontId="3" fillId="0" borderId="1" xfId="0" applyFont="1" applyFill="1" applyBorder="1" applyAlignment="1">
      <alignment vertical="center" wrapText="1"/>
    </xf>
    <xf numFmtId="4" fontId="6" fillId="0" borderId="1" xfId="0" applyNumberFormat="1" applyFont="1" applyFill="1" applyBorder="1" applyAlignment="1">
      <alignment horizontal="center" vertical="center" wrapText="1"/>
    </xf>
    <xf numFmtId="43" fontId="3" fillId="0" borderId="1" xfId="1" applyFont="1" applyFill="1" applyBorder="1" applyAlignment="1">
      <alignment vertical="center" wrapText="1"/>
    </xf>
    <xf numFmtId="0" fontId="13" fillId="0" borderId="0" xfId="0" applyFont="1" applyFill="1"/>
    <xf numFmtId="0" fontId="7" fillId="0" borderId="2" xfId="0" applyFont="1" applyFill="1" applyBorder="1" applyAlignment="1">
      <alignment vertical="center" wrapText="1"/>
    </xf>
    <xf numFmtId="164" fontId="7" fillId="0" borderId="1" xfId="0" applyNumberFormat="1" applyFont="1" applyFill="1" applyBorder="1" applyAlignment="1">
      <alignment vertical="center" wrapText="1"/>
    </xf>
    <xf numFmtId="14" fontId="7" fillId="0" borderId="1" xfId="0" applyNumberFormat="1" applyFont="1" applyFill="1" applyBorder="1" applyAlignment="1">
      <alignment horizontal="center" vertical="center" wrapText="1"/>
    </xf>
    <xf numFmtId="164" fontId="7" fillId="0" borderId="2" xfId="0" applyNumberFormat="1" applyFont="1" applyFill="1" applyBorder="1" applyAlignment="1">
      <alignment horizontal="center" vertical="center" wrapText="1"/>
    </xf>
    <xf numFmtId="14"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3" fillId="2" borderId="0" xfId="0" applyFont="1" applyFill="1"/>
    <xf numFmtId="43" fontId="14" fillId="2" borderId="0" xfId="1" applyFont="1" applyFill="1" applyAlignment="1">
      <alignment horizontal="center" wrapText="1"/>
    </xf>
    <xf numFmtId="43" fontId="13" fillId="2" borderId="0" xfId="1" applyFont="1" applyFill="1"/>
    <xf numFmtId="43" fontId="14" fillId="2" borderId="0" xfId="0" applyNumberFormat="1" applyFont="1" applyFill="1"/>
    <xf numFmtId="4" fontId="14" fillId="2" borderId="0" xfId="0" applyNumberFormat="1" applyFont="1" applyFill="1" applyAlignment="1"/>
    <xf numFmtId="0" fontId="14" fillId="2" borderId="0" xfId="0" applyFont="1" applyFill="1" applyAlignment="1">
      <alignment horizontal="center" wrapText="1"/>
    </xf>
    <xf numFmtId="0" fontId="7" fillId="2" borderId="0" xfId="0" applyFont="1" applyFill="1"/>
    <xf numFmtId="0" fontId="0" fillId="2" borderId="0" xfId="0" applyFill="1" applyBorder="1"/>
    <xf numFmtId="0" fontId="0" fillId="2" borderId="1" xfId="0" applyFill="1" applyBorder="1"/>
    <xf numFmtId="4" fontId="7" fillId="0" borderId="2" xfId="0" applyNumberFormat="1" applyFont="1" applyFill="1" applyBorder="1" applyAlignment="1">
      <alignment horizontal="center" vertical="center"/>
    </xf>
    <xf numFmtId="0" fontId="7" fillId="0" borderId="0" xfId="0" applyFont="1" applyFill="1" applyBorder="1" applyAlignment="1">
      <alignment vertical="center" wrapText="1"/>
    </xf>
    <xf numFmtId="164" fontId="3" fillId="0" borderId="0" xfId="0" applyNumberFormat="1" applyFont="1" applyFill="1"/>
    <xf numFmtId="0" fontId="3" fillId="0" borderId="5" xfId="0" applyFont="1" applyFill="1" applyBorder="1" applyAlignment="1">
      <alignment horizontal="left"/>
    </xf>
    <xf numFmtId="164" fontId="0" fillId="0" borderId="0" xfId="0" applyNumberFormat="1" applyFill="1" applyAlignment="1">
      <alignment wrapText="1"/>
    </xf>
    <xf numFmtId="0" fontId="0" fillId="0" borderId="5" xfId="0" applyFill="1" applyBorder="1" applyAlignment="1">
      <alignment wrapText="1"/>
    </xf>
    <xf numFmtId="4" fontId="6" fillId="0" borderId="5" xfId="0" applyNumberFormat="1" applyFont="1" applyFill="1" applyBorder="1" applyAlignment="1">
      <alignment horizontal="center" vertical="center" wrapText="1"/>
    </xf>
    <xf numFmtId="0" fontId="7" fillId="0" borderId="0" xfId="0" applyFont="1" applyFill="1" applyBorder="1" applyAlignment="1">
      <alignment horizontal="center" wrapText="1"/>
    </xf>
    <xf numFmtId="4" fontId="7" fillId="0" borderId="5" xfId="0" applyNumberFormat="1" applyFont="1" applyFill="1" applyBorder="1" applyAlignment="1">
      <alignment horizontal="left" vertical="center" wrapText="1"/>
    </xf>
    <xf numFmtId="4" fontId="0" fillId="0" borderId="5" xfId="0" applyNumberFormat="1" applyFill="1" applyBorder="1" applyAlignment="1">
      <alignment wrapText="1"/>
    </xf>
    <xf numFmtId="0" fontId="3" fillId="0" borderId="0" xfId="0" applyFont="1" applyFill="1" applyAlignment="1">
      <alignment horizontal="center"/>
    </xf>
    <xf numFmtId="4" fontId="3" fillId="0" borderId="0" xfId="0" applyNumberFormat="1" applyFont="1" applyFill="1"/>
    <xf numFmtId="0" fontId="3" fillId="0" borderId="0" xfId="0" applyFont="1" applyFill="1"/>
    <xf numFmtId="43" fontId="3" fillId="0" borderId="0" xfId="0" applyNumberFormat="1" applyFont="1" applyFill="1"/>
    <xf numFmtId="43" fontId="15" fillId="0" borderId="0" xfId="1" applyFont="1" applyFill="1"/>
    <xf numFmtId="49" fontId="3" fillId="0" borderId="0" xfId="1" applyNumberFormat="1" applyFont="1" applyFill="1" applyAlignment="1">
      <alignment horizontal="right"/>
    </xf>
    <xf numFmtId="43" fontId="3" fillId="0" borderId="0" xfId="1" applyFont="1" applyFill="1"/>
    <xf numFmtId="0" fontId="0" fillId="0" borderId="0" xfId="0" applyFill="1" applyAlignment="1">
      <alignment horizontal="center"/>
    </xf>
    <xf numFmtId="164" fontId="0" fillId="0" borderId="0" xfId="0" applyNumberFormat="1" applyFill="1"/>
    <xf numFmtId="0" fontId="7" fillId="0" borderId="3" xfId="0" applyFont="1" applyFill="1" applyBorder="1" applyAlignment="1">
      <alignment horizontal="center" vertical="center" wrapText="1"/>
    </xf>
    <xf numFmtId="164" fontId="7" fillId="0" borderId="3" xfId="0" applyNumberFormat="1" applyFont="1" applyFill="1" applyBorder="1" applyAlignment="1">
      <alignment vertical="center" wrapText="1"/>
    </xf>
    <xf numFmtId="4" fontId="6" fillId="0" borderId="2" xfId="0" applyNumberFormat="1" applyFont="1" applyFill="1" applyBorder="1" applyAlignment="1">
      <alignment horizontal="center" vertical="center" wrapText="1"/>
    </xf>
    <xf numFmtId="0" fontId="0" fillId="3" borderId="0" xfId="0" applyFill="1" applyBorder="1"/>
    <xf numFmtId="0" fontId="13" fillId="3" borderId="0" xfId="0" applyFont="1" applyFill="1"/>
    <xf numFmtId="0" fontId="13" fillId="4" borderId="0" xfId="0" applyFont="1" applyFill="1"/>
    <xf numFmtId="0" fontId="0" fillId="5" borderId="0" xfId="0" applyFill="1" applyBorder="1"/>
    <xf numFmtId="0" fontId="13" fillId="5" borderId="0" xfId="0" applyFont="1" applyFill="1"/>
    <xf numFmtId="4" fontId="7" fillId="0" borderId="3" xfId="0" applyNumberFormat="1" applyFont="1" applyFill="1" applyBorder="1" applyAlignment="1">
      <alignment horizontal="center" vertical="center" wrapText="1"/>
    </xf>
    <xf numFmtId="4" fontId="7" fillId="0" borderId="2" xfId="0" applyNumberFormat="1" applyFont="1" applyFill="1" applyBorder="1" applyAlignment="1">
      <alignment horizontal="center" vertical="center" wrapText="1"/>
    </xf>
    <xf numFmtId="4" fontId="7" fillId="0" borderId="3" xfId="0" applyNumberFormat="1" applyFont="1" applyFill="1" applyBorder="1" applyAlignment="1">
      <alignment horizontal="center" vertical="center"/>
    </xf>
    <xf numFmtId="0" fontId="7" fillId="0" borderId="2" xfId="0" applyFont="1" applyFill="1" applyBorder="1" applyAlignment="1">
      <alignment horizontal="left" vertical="center" wrapText="1"/>
    </xf>
    <xf numFmtId="164" fontId="7" fillId="0" borderId="2" xfId="0" applyNumberFormat="1" applyFont="1" applyFill="1" applyBorder="1" applyAlignment="1">
      <alignment horizontal="center" vertical="center"/>
    </xf>
    <xf numFmtId="0" fontId="7" fillId="0" borderId="7" xfId="0" applyFont="1" applyFill="1" applyBorder="1" applyAlignment="1">
      <alignment vertical="center" wrapText="1"/>
    </xf>
    <xf numFmtId="0" fontId="7" fillId="0" borderId="6" xfId="0" applyFont="1" applyFill="1" applyBorder="1" applyAlignment="1">
      <alignment horizontal="left" vertical="center" wrapText="1"/>
    </xf>
    <xf numFmtId="0" fontId="0" fillId="0" borderId="4" xfId="0" applyFill="1" applyBorder="1"/>
    <xf numFmtId="0" fontId="0" fillId="0" borderId="1" xfId="0" applyFill="1" applyBorder="1"/>
    <xf numFmtId="4" fontId="13" fillId="0" borderId="0" xfId="0" applyNumberFormat="1" applyFont="1" applyFill="1"/>
    <xf numFmtId="4" fontId="7" fillId="0" borderId="4" xfId="0" applyNumberFormat="1" applyFont="1" applyFill="1" applyBorder="1" applyAlignment="1">
      <alignment horizontal="center" vertical="center" wrapText="1"/>
    </xf>
    <xf numFmtId="0" fontId="14" fillId="0" borderId="0" xfId="0" applyFont="1" applyFill="1"/>
    <xf numFmtId="43" fontId="13" fillId="0" borderId="0" xfId="0" applyNumberFormat="1" applyFont="1" applyFill="1"/>
    <xf numFmtId="43" fontId="14" fillId="0" borderId="0" xfId="1" applyFont="1" applyFill="1"/>
    <xf numFmtId="4" fontId="14" fillId="0" borderId="0" xfId="0" applyNumberFormat="1" applyFont="1" applyFill="1" applyAlignment="1"/>
    <xf numFmtId="0" fontId="14" fillId="0" borderId="0" xfId="0" applyFont="1" applyFill="1" applyAlignment="1">
      <alignment horizontal="center" wrapText="1"/>
    </xf>
    <xf numFmtId="0" fontId="7" fillId="0" borderId="6" xfId="0" applyFont="1" applyFill="1" applyBorder="1" applyAlignment="1">
      <alignment vertical="center" wrapText="1"/>
    </xf>
    <xf numFmtId="4" fontId="7" fillId="0" borderId="8" xfId="0" applyNumberFormat="1" applyFont="1" applyFill="1" applyBorder="1" applyAlignment="1">
      <alignment horizontal="center" vertical="center" wrapText="1"/>
    </xf>
    <xf numFmtId="43" fontId="13" fillId="0" borderId="0" xfId="1" applyFont="1" applyFill="1"/>
    <xf numFmtId="164" fontId="7" fillId="0" borderId="3" xfId="0" applyNumberFormat="1" applyFont="1" applyFill="1" applyBorder="1" applyAlignment="1">
      <alignment horizontal="center" vertical="center" wrapText="1"/>
    </xf>
    <xf numFmtId="4" fontId="7" fillId="0" borderId="4" xfId="0" applyNumberFormat="1" applyFont="1" applyFill="1" applyBorder="1" applyAlignment="1">
      <alignment horizontal="center" vertical="center"/>
    </xf>
    <xf numFmtId="0" fontId="0" fillId="6" borderId="0" xfId="0" applyFill="1" applyAlignment="1">
      <alignment wrapText="1"/>
    </xf>
    <xf numFmtId="0" fontId="13" fillId="6" borderId="0" xfId="0" applyFont="1" applyFill="1"/>
    <xf numFmtId="0" fontId="6" fillId="0" borderId="1" xfId="0" applyFont="1" applyFill="1" applyBorder="1" applyAlignment="1">
      <alignment vertical="center"/>
    </xf>
    <xf numFmtId="0" fontId="6" fillId="0" borderId="1" xfId="0" applyFont="1" applyFill="1" applyBorder="1" applyAlignment="1">
      <alignment horizontal="center" vertical="center"/>
    </xf>
    <xf numFmtId="164" fontId="3" fillId="0" borderId="1" xfId="0" applyNumberFormat="1" applyFont="1" applyFill="1" applyBorder="1" applyAlignment="1">
      <alignment vertical="center" wrapText="1"/>
    </xf>
    <xf numFmtId="0" fontId="3"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164" fontId="7" fillId="0" borderId="2" xfId="0" applyNumberFormat="1" applyFont="1" applyFill="1" applyBorder="1" applyAlignment="1">
      <alignment vertical="center" wrapText="1"/>
    </xf>
    <xf numFmtId="4" fontId="6" fillId="0" borderId="4"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164" fontId="7" fillId="0" borderId="0" xfId="0" applyNumberFormat="1" applyFont="1" applyFill="1" applyBorder="1" applyAlignment="1">
      <alignment horizontal="center" vertical="center"/>
    </xf>
    <xf numFmtId="4" fontId="7" fillId="0" borderId="0" xfId="0" applyNumberFormat="1" applyFont="1" applyFill="1" applyBorder="1" applyAlignment="1">
      <alignment horizontal="center" vertical="center" wrapText="1"/>
    </xf>
    <xf numFmtId="4" fontId="7" fillId="0" borderId="0" xfId="0" applyNumberFormat="1" applyFont="1" applyFill="1" applyBorder="1" applyAlignment="1">
      <alignment horizontal="center" vertical="center"/>
    </xf>
    <xf numFmtId="0" fontId="7" fillId="0" borderId="0" xfId="0" applyFont="1" applyFill="1" applyBorder="1" applyAlignment="1">
      <alignment horizontal="center" vertical="center" wrapText="1"/>
    </xf>
    <xf numFmtId="0" fontId="4" fillId="0" borderId="0" xfId="0" applyFont="1" applyFill="1" applyAlignment="1">
      <alignment horizontal="center"/>
    </xf>
    <xf numFmtId="0" fontId="5" fillId="0" borderId="0" xfId="0" applyFont="1" applyFill="1" applyAlignment="1">
      <alignment horizontal="center"/>
    </xf>
  </cellXfs>
  <cellStyles count="2">
    <cellStyle name="Millares" xfId="1" builtinId="3"/>
    <cellStyle name="Normal" xfId="0" builtinId="0"/>
  </cellStyles>
  <dxfs count="1">
    <dxf>
      <fill>
        <patternFill patternType="none">
          <fgColor indexed="64"/>
          <bgColor indexed="65"/>
        </patternFill>
      </fill>
    </dxf>
  </dxfs>
  <tableStyles count="0" defaultTableStyle="TableStyleMedium2" defaultPivotStyle="PivotStyleLight16"/>
  <colors>
    <mruColors>
      <color rgb="FFFF0000"/>
      <color rgb="FFFF6600"/>
      <color rgb="FF99CC00"/>
      <color rgb="FFFFCC00"/>
      <color rgb="FFFF99FF"/>
      <color rgb="FF996633"/>
      <color rgb="FF00CCFF"/>
      <color rgb="FF00FF00"/>
      <color rgb="FFCC00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95250</xdr:colOff>
      <xdr:row>0</xdr:row>
      <xdr:rowOff>0</xdr:rowOff>
    </xdr:from>
    <xdr:to>
      <xdr:col>4</xdr:col>
      <xdr:colOff>684894</xdr:colOff>
      <xdr:row>4</xdr:row>
      <xdr:rowOff>149679</xdr:rowOff>
    </xdr:to>
    <xdr:pic>
      <xdr:nvPicPr>
        <xdr:cNvPr id="2" name="1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15150" y="0"/>
          <a:ext cx="1799319" cy="911679"/>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T1400"/>
  <sheetViews>
    <sheetView tabSelected="1" view="pageBreakPreview" zoomScale="40" zoomScaleNormal="40" zoomScaleSheetLayoutView="40" workbookViewId="0">
      <selection activeCell="H1372" sqref="H1372"/>
    </sheetView>
  </sheetViews>
  <sheetFormatPr baseColWidth="10" defaultRowHeight="15" x14ac:dyDescent="0.25"/>
  <cols>
    <col min="1" max="1" width="33.85546875" style="60" customWidth="1"/>
    <col min="2" max="2" width="44.28515625" style="62" customWidth="1"/>
    <col min="3" max="3" width="25.42578125" style="67" customWidth="1"/>
    <col min="4" max="4" width="18.140625" style="68" customWidth="1"/>
    <col min="5" max="5" width="25.140625" style="62" customWidth="1"/>
    <col min="6" max="6" width="20.5703125" style="62" customWidth="1"/>
    <col min="7" max="7" width="26.28515625" style="62" customWidth="1"/>
    <col min="8" max="8" width="23.42578125" style="62" customWidth="1"/>
    <col min="9" max="9" width="21" style="62" customWidth="1"/>
    <col min="10" max="10" width="13.85546875" style="3" customWidth="1"/>
    <col min="11" max="11" width="20.28515625" style="3" customWidth="1"/>
    <col min="12" max="12" width="15.5703125" style="3" customWidth="1"/>
    <col min="13" max="13" width="23.140625" style="3" customWidth="1"/>
    <col min="14" max="16384" width="11.42578125" style="3"/>
  </cols>
  <sheetData>
    <row r="1" spans="1:28" x14ac:dyDescent="0.25">
      <c r="A1" s="1"/>
      <c r="B1" s="1"/>
      <c r="C1" s="1"/>
      <c r="D1" s="1"/>
      <c r="E1" s="1"/>
      <c r="F1" s="1"/>
      <c r="G1" s="1"/>
      <c r="H1" s="1"/>
      <c r="I1" s="1"/>
      <c r="J1" s="2"/>
      <c r="K1" s="2"/>
      <c r="L1" s="2"/>
      <c r="M1" s="2"/>
      <c r="N1" s="2"/>
      <c r="O1" s="2"/>
      <c r="P1" s="2"/>
      <c r="Q1" s="2"/>
      <c r="R1" s="2"/>
      <c r="S1" s="2"/>
      <c r="T1" s="2"/>
      <c r="U1" s="2"/>
      <c r="V1" s="2"/>
      <c r="W1" s="2"/>
      <c r="X1" s="2"/>
      <c r="Y1" s="2"/>
      <c r="Z1" s="2"/>
      <c r="AA1" s="2"/>
      <c r="AB1" s="2"/>
    </row>
    <row r="2" spans="1:28" x14ac:dyDescent="0.25">
      <c r="A2" s="1"/>
      <c r="B2" s="1"/>
      <c r="C2" s="1"/>
      <c r="D2" s="1"/>
      <c r="E2" s="1"/>
      <c r="F2" s="1"/>
      <c r="G2" s="1"/>
      <c r="H2" s="1"/>
      <c r="I2" s="1"/>
      <c r="J2" s="2"/>
      <c r="K2" s="2"/>
      <c r="L2" s="2"/>
      <c r="M2" s="2"/>
      <c r="N2" s="2"/>
      <c r="O2" s="2"/>
      <c r="P2" s="2"/>
      <c r="Q2" s="2"/>
      <c r="R2" s="2"/>
      <c r="S2" s="2"/>
      <c r="T2" s="2"/>
      <c r="U2" s="2"/>
      <c r="V2" s="2"/>
      <c r="W2" s="2"/>
      <c r="X2" s="2"/>
      <c r="Y2" s="2"/>
      <c r="Z2" s="2"/>
      <c r="AA2" s="2"/>
      <c r="AB2" s="2"/>
    </row>
    <row r="3" spans="1:28" x14ac:dyDescent="0.25">
      <c r="A3" s="1"/>
      <c r="B3" s="1"/>
      <c r="C3" s="1"/>
      <c r="D3" s="1"/>
      <c r="E3" s="1"/>
      <c r="F3" s="1"/>
      <c r="G3" s="1"/>
      <c r="H3" s="1"/>
      <c r="I3" s="1"/>
      <c r="J3" s="2"/>
      <c r="K3" s="2"/>
      <c r="L3" s="2"/>
      <c r="M3" s="2"/>
      <c r="N3" s="2"/>
      <c r="O3" s="2"/>
      <c r="P3" s="2"/>
      <c r="Q3" s="2"/>
      <c r="R3" s="2"/>
      <c r="S3" s="2"/>
      <c r="T3" s="2"/>
      <c r="U3" s="2"/>
      <c r="V3" s="2"/>
      <c r="W3" s="2"/>
      <c r="X3" s="2"/>
      <c r="Y3" s="2"/>
      <c r="Z3" s="2"/>
      <c r="AA3" s="2"/>
      <c r="AB3" s="2"/>
    </row>
    <row r="4" spans="1:28" x14ac:dyDescent="0.25">
      <c r="A4" s="1"/>
      <c r="B4" s="1"/>
      <c r="C4" s="1"/>
      <c r="D4" s="1"/>
      <c r="E4" s="1"/>
      <c r="F4" s="1"/>
      <c r="G4" s="1"/>
      <c r="H4" s="1"/>
      <c r="I4" s="1"/>
      <c r="J4" s="2"/>
      <c r="K4" s="2"/>
      <c r="L4" s="2"/>
      <c r="M4" s="2"/>
      <c r="N4" s="2"/>
      <c r="O4" s="2"/>
      <c r="P4" s="2"/>
      <c r="Q4" s="2"/>
      <c r="R4" s="2"/>
      <c r="S4" s="2"/>
      <c r="T4" s="2"/>
      <c r="U4" s="2"/>
      <c r="V4" s="2"/>
      <c r="W4" s="2"/>
      <c r="X4" s="2"/>
      <c r="Y4" s="2"/>
      <c r="Z4" s="2"/>
      <c r="AA4" s="2"/>
      <c r="AB4" s="2"/>
    </row>
    <row r="5" spans="1:28" x14ac:dyDescent="0.25">
      <c r="A5" s="1"/>
      <c r="B5" s="1"/>
      <c r="C5" s="1"/>
      <c r="D5" s="1"/>
      <c r="E5" s="1"/>
      <c r="F5" s="1"/>
      <c r="G5" s="1"/>
      <c r="H5" s="1"/>
      <c r="I5" s="1"/>
      <c r="J5" s="2"/>
      <c r="K5" s="2"/>
      <c r="L5" s="2"/>
      <c r="M5" s="2"/>
      <c r="N5" s="2"/>
      <c r="O5" s="2"/>
      <c r="P5" s="2"/>
      <c r="Q5" s="2"/>
      <c r="R5" s="2"/>
      <c r="S5" s="2"/>
      <c r="T5" s="2"/>
      <c r="U5" s="2"/>
      <c r="V5" s="2"/>
      <c r="W5" s="2"/>
      <c r="X5" s="2"/>
      <c r="Y5" s="2"/>
      <c r="Z5" s="2"/>
      <c r="AA5" s="2"/>
      <c r="AB5" s="2"/>
    </row>
    <row r="6" spans="1:28" ht="20.25" customHeight="1" x14ac:dyDescent="0.3">
      <c r="A6" s="112" t="s">
        <v>2104</v>
      </c>
      <c r="B6" s="112"/>
      <c r="C6" s="112"/>
      <c r="D6" s="112"/>
      <c r="E6" s="112"/>
      <c r="F6" s="112"/>
      <c r="G6" s="112"/>
      <c r="H6" s="112"/>
      <c r="I6" s="112"/>
    </row>
    <row r="7" spans="1:28" ht="15.75" x14ac:dyDescent="0.25">
      <c r="A7" s="113" t="s">
        <v>0</v>
      </c>
      <c r="B7" s="113"/>
      <c r="C7" s="113"/>
      <c r="D7" s="113"/>
      <c r="E7" s="113"/>
      <c r="F7" s="113"/>
      <c r="G7" s="113"/>
      <c r="H7" s="113"/>
      <c r="I7" s="113"/>
    </row>
    <row r="8" spans="1:28" x14ac:dyDescent="0.25">
      <c r="A8" s="4"/>
      <c r="B8" s="5"/>
      <c r="C8" s="4"/>
      <c r="D8" s="6"/>
      <c r="E8" s="5"/>
      <c r="F8" s="5"/>
      <c r="G8" s="5"/>
      <c r="H8" s="5"/>
      <c r="I8" s="7"/>
    </row>
    <row r="9" spans="1:28" x14ac:dyDescent="0.25">
      <c r="A9" s="8"/>
      <c r="B9" s="5" t="s">
        <v>1</v>
      </c>
      <c r="C9" s="8"/>
      <c r="D9" s="9"/>
      <c r="E9" s="5"/>
      <c r="F9" s="5"/>
      <c r="G9" s="5"/>
      <c r="H9" s="5"/>
      <c r="I9" s="5"/>
    </row>
    <row r="10" spans="1:28" s="14" customFormat="1" ht="51" x14ac:dyDescent="0.2">
      <c r="A10" s="10" t="s">
        <v>2</v>
      </c>
      <c r="B10" s="10" t="s">
        <v>3</v>
      </c>
      <c r="C10" s="11" t="s">
        <v>4</v>
      </c>
      <c r="D10" s="12" t="s">
        <v>5</v>
      </c>
      <c r="E10" s="11" t="s">
        <v>6</v>
      </c>
      <c r="F10" s="13" t="s">
        <v>7</v>
      </c>
      <c r="G10" s="11" t="s">
        <v>8</v>
      </c>
      <c r="H10" s="10" t="s">
        <v>9</v>
      </c>
      <c r="I10" s="11" t="s">
        <v>10</v>
      </c>
    </row>
    <row r="11" spans="1:28" ht="45" customHeight="1" x14ac:dyDescent="0.25">
      <c r="A11" s="15" t="s">
        <v>11</v>
      </c>
      <c r="B11" s="16" t="s">
        <v>12</v>
      </c>
      <c r="C11" s="15" t="s">
        <v>13</v>
      </c>
      <c r="D11" s="17">
        <v>41352</v>
      </c>
      <c r="E11" s="18">
        <v>32746.87</v>
      </c>
      <c r="F11" s="18" t="s">
        <v>14</v>
      </c>
      <c r="G11" s="18"/>
      <c r="H11" s="18">
        <f t="shared" ref="H11:H39" si="0">+E11-G11</f>
        <v>32746.87</v>
      </c>
      <c r="I11" s="18" t="s">
        <v>15</v>
      </c>
    </row>
    <row r="12" spans="1:28" s="20" customFormat="1" ht="45" customHeight="1" x14ac:dyDescent="0.25">
      <c r="A12" s="15" t="s">
        <v>16</v>
      </c>
      <c r="B12" s="16" t="s">
        <v>17</v>
      </c>
      <c r="C12" s="19">
        <v>600329618989</v>
      </c>
      <c r="D12" s="17" t="s">
        <v>18</v>
      </c>
      <c r="E12" s="18">
        <v>384483.13</v>
      </c>
      <c r="F12" s="18" t="s">
        <v>14</v>
      </c>
      <c r="G12" s="18">
        <v>384483.13</v>
      </c>
      <c r="H12" s="18">
        <f t="shared" si="0"/>
        <v>0</v>
      </c>
      <c r="I12" s="18" t="s">
        <v>19</v>
      </c>
    </row>
    <row r="13" spans="1:28" s="20" customFormat="1" ht="45" customHeight="1" x14ac:dyDescent="0.25">
      <c r="A13" s="15" t="s">
        <v>16</v>
      </c>
      <c r="B13" s="16" t="s">
        <v>17</v>
      </c>
      <c r="C13" s="19">
        <v>600918516501</v>
      </c>
      <c r="D13" s="17" t="s">
        <v>18</v>
      </c>
      <c r="E13" s="18">
        <v>9980.0400000000009</v>
      </c>
      <c r="F13" s="18" t="s">
        <v>14</v>
      </c>
      <c r="G13" s="18">
        <v>9980.0400000000009</v>
      </c>
      <c r="H13" s="18">
        <f t="shared" si="0"/>
        <v>0</v>
      </c>
      <c r="I13" s="18" t="s">
        <v>19</v>
      </c>
    </row>
    <row r="14" spans="1:28" s="20" customFormat="1" ht="45" customHeight="1" x14ac:dyDescent="0.25">
      <c r="A14" s="15" t="s">
        <v>16</v>
      </c>
      <c r="B14" s="16" t="s">
        <v>20</v>
      </c>
      <c r="C14" s="19">
        <v>600329619408</v>
      </c>
      <c r="D14" s="17">
        <v>41943</v>
      </c>
      <c r="E14" s="18">
        <v>379797.13</v>
      </c>
      <c r="F14" s="18" t="s">
        <v>14</v>
      </c>
      <c r="G14" s="18">
        <v>379797.13</v>
      </c>
      <c r="H14" s="18">
        <f t="shared" si="0"/>
        <v>0</v>
      </c>
      <c r="I14" s="18" t="s">
        <v>19</v>
      </c>
    </row>
    <row r="15" spans="1:28" s="20" customFormat="1" ht="45" customHeight="1" x14ac:dyDescent="0.25">
      <c r="A15" s="15" t="s">
        <v>16</v>
      </c>
      <c r="B15" s="16" t="s">
        <v>20</v>
      </c>
      <c r="C15" s="19">
        <v>600918516795</v>
      </c>
      <c r="D15" s="17">
        <v>41943</v>
      </c>
      <c r="E15" s="18">
        <v>7168.44</v>
      </c>
      <c r="F15" s="18" t="s">
        <v>14</v>
      </c>
      <c r="G15" s="18">
        <v>7168.44</v>
      </c>
      <c r="H15" s="18">
        <f t="shared" si="0"/>
        <v>0</v>
      </c>
      <c r="I15" s="18" t="s">
        <v>19</v>
      </c>
    </row>
    <row r="16" spans="1:28" s="20" customFormat="1" ht="45" customHeight="1" x14ac:dyDescent="0.25">
      <c r="A16" s="15" t="s">
        <v>16</v>
      </c>
      <c r="B16" s="16" t="s">
        <v>21</v>
      </c>
      <c r="C16" s="19">
        <v>600329621150</v>
      </c>
      <c r="D16" s="17" t="s">
        <v>1</v>
      </c>
      <c r="E16" s="18">
        <v>112688.02</v>
      </c>
      <c r="F16" s="18" t="s">
        <v>14</v>
      </c>
      <c r="G16" s="18">
        <v>112688.02</v>
      </c>
      <c r="H16" s="18">
        <f t="shared" si="0"/>
        <v>0</v>
      </c>
      <c r="I16" s="18" t="s">
        <v>19</v>
      </c>
    </row>
    <row r="17" spans="1:9" s="20" customFormat="1" ht="45" customHeight="1" x14ac:dyDescent="0.25">
      <c r="A17" s="15" t="s">
        <v>16</v>
      </c>
      <c r="B17" s="16" t="s">
        <v>22</v>
      </c>
      <c r="C17" s="19">
        <v>600329622698</v>
      </c>
      <c r="D17" s="17">
        <v>42674</v>
      </c>
      <c r="E17" s="18">
        <v>354864.71</v>
      </c>
      <c r="F17" s="18" t="s">
        <v>14</v>
      </c>
      <c r="G17" s="18">
        <v>354864.71</v>
      </c>
      <c r="H17" s="18">
        <f t="shared" si="0"/>
        <v>0</v>
      </c>
      <c r="I17" s="18" t="s">
        <v>19</v>
      </c>
    </row>
    <row r="18" spans="1:9" s="20" customFormat="1" ht="54.75" customHeight="1" x14ac:dyDescent="0.25">
      <c r="A18" s="15" t="s">
        <v>16</v>
      </c>
      <c r="B18" s="16" t="s">
        <v>22</v>
      </c>
      <c r="C18" s="19">
        <v>600918519644</v>
      </c>
      <c r="D18" s="17">
        <v>42674</v>
      </c>
      <c r="E18" s="18">
        <v>9376.0400000000009</v>
      </c>
      <c r="F18" s="18" t="s">
        <v>14</v>
      </c>
      <c r="G18" s="18">
        <v>9376.0400000000009</v>
      </c>
      <c r="H18" s="18">
        <f t="shared" si="0"/>
        <v>0</v>
      </c>
      <c r="I18" s="18" t="s">
        <v>19</v>
      </c>
    </row>
    <row r="19" spans="1:9" s="20" customFormat="1" ht="45" customHeight="1" x14ac:dyDescent="0.25">
      <c r="A19" s="15" t="s">
        <v>16</v>
      </c>
      <c r="B19" s="16" t="s">
        <v>23</v>
      </c>
      <c r="C19" s="19">
        <v>600918519733</v>
      </c>
      <c r="D19" s="17">
        <v>42704</v>
      </c>
      <c r="E19" s="18">
        <v>6526.95</v>
      </c>
      <c r="F19" s="18" t="s">
        <v>14</v>
      </c>
      <c r="G19" s="18">
        <v>6526.95</v>
      </c>
      <c r="H19" s="18">
        <f t="shared" si="0"/>
        <v>0</v>
      </c>
      <c r="I19" s="18" t="s">
        <v>19</v>
      </c>
    </row>
    <row r="20" spans="1:9" s="20" customFormat="1" ht="45" customHeight="1" x14ac:dyDescent="0.25">
      <c r="A20" s="15" t="s">
        <v>16</v>
      </c>
      <c r="B20" s="16" t="s">
        <v>23</v>
      </c>
      <c r="C20" s="19">
        <v>600329622785</v>
      </c>
      <c r="D20" s="17">
        <v>42704</v>
      </c>
      <c r="E20" s="18">
        <v>390291</v>
      </c>
      <c r="F20" s="18" t="s">
        <v>14</v>
      </c>
      <c r="G20" s="18">
        <v>390291</v>
      </c>
      <c r="H20" s="18">
        <f t="shared" si="0"/>
        <v>0</v>
      </c>
      <c r="I20" s="18" t="s">
        <v>19</v>
      </c>
    </row>
    <row r="21" spans="1:9" ht="45" customHeight="1" x14ac:dyDescent="0.25">
      <c r="A21" s="15" t="s">
        <v>24</v>
      </c>
      <c r="B21" s="16" t="s">
        <v>25</v>
      </c>
      <c r="C21" s="15" t="s">
        <v>26</v>
      </c>
      <c r="D21" s="17">
        <v>42717</v>
      </c>
      <c r="E21" s="18">
        <v>99000</v>
      </c>
      <c r="F21" s="18" t="s">
        <v>14</v>
      </c>
      <c r="G21" s="18"/>
      <c r="H21" s="18">
        <f t="shared" si="0"/>
        <v>99000</v>
      </c>
      <c r="I21" s="18" t="s">
        <v>15</v>
      </c>
    </row>
    <row r="22" spans="1:9" ht="63" customHeight="1" x14ac:dyDescent="0.25">
      <c r="A22" s="15" t="s">
        <v>27</v>
      </c>
      <c r="B22" s="16" t="s">
        <v>28</v>
      </c>
      <c r="C22" s="21" t="s">
        <v>29</v>
      </c>
      <c r="D22" s="17">
        <v>42832</v>
      </c>
      <c r="E22" s="22">
        <v>20000</v>
      </c>
      <c r="F22" s="18" t="s">
        <v>14</v>
      </c>
      <c r="G22" s="22"/>
      <c r="H22" s="18">
        <f t="shared" si="0"/>
        <v>20000</v>
      </c>
      <c r="I22" s="18" t="s">
        <v>15</v>
      </c>
    </row>
    <row r="23" spans="1:9" ht="52.5" customHeight="1" x14ac:dyDescent="0.25">
      <c r="A23" s="15" t="s">
        <v>30</v>
      </c>
      <c r="B23" s="16" t="s">
        <v>31</v>
      </c>
      <c r="C23" s="21" t="s">
        <v>32</v>
      </c>
      <c r="D23" s="17">
        <v>42850</v>
      </c>
      <c r="E23" s="22">
        <v>114496.49</v>
      </c>
      <c r="F23" s="18" t="s">
        <v>14</v>
      </c>
      <c r="G23" s="22"/>
      <c r="H23" s="18">
        <f t="shared" si="0"/>
        <v>114496.49</v>
      </c>
      <c r="I23" s="18" t="s">
        <v>15</v>
      </c>
    </row>
    <row r="24" spans="1:9" s="20" customFormat="1" ht="45" customHeight="1" x14ac:dyDescent="0.25">
      <c r="A24" s="15" t="s">
        <v>16</v>
      </c>
      <c r="B24" s="16" t="s">
        <v>33</v>
      </c>
      <c r="C24" s="19">
        <v>600329623767</v>
      </c>
      <c r="D24" s="17">
        <v>43008</v>
      </c>
      <c r="E24" s="22">
        <v>209065.51</v>
      </c>
      <c r="F24" s="18" t="s">
        <v>14</v>
      </c>
      <c r="G24" s="22">
        <v>209065.51</v>
      </c>
      <c r="H24" s="18">
        <f t="shared" si="0"/>
        <v>0</v>
      </c>
      <c r="I24" s="18" t="s">
        <v>19</v>
      </c>
    </row>
    <row r="25" spans="1:9" s="20" customFormat="1" ht="45" customHeight="1" x14ac:dyDescent="0.25">
      <c r="A25" s="15" t="s">
        <v>16</v>
      </c>
      <c r="B25" s="16" t="s">
        <v>34</v>
      </c>
      <c r="C25" s="19">
        <v>600329623851</v>
      </c>
      <c r="D25" s="17">
        <v>43039</v>
      </c>
      <c r="E25" s="22">
        <v>380440.43</v>
      </c>
      <c r="F25" s="18" t="s">
        <v>14</v>
      </c>
      <c r="G25" s="22">
        <v>380440.43</v>
      </c>
      <c r="H25" s="18">
        <f t="shared" si="0"/>
        <v>0</v>
      </c>
      <c r="I25" s="18" t="s">
        <v>19</v>
      </c>
    </row>
    <row r="26" spans="1:9" s="20" customFormat="1" ht="45" customHeight="1" x14ac:dyDescent="0.25">
      <c r="A26" s="15" t="s">
        <v>16</v>
      </c>
      <c r="B26" s="16" t="s">
        <v>34</v>
      </c>
      <c r="C26" s="19">
        <v>600918520957</v>
      </c>
      <c r="D26" s="17">
        <v>43039</v>
      </c>
      <c r="E26" s="22">
        <v>7395.41</v>
      </c>
      <c r="F26" s="18" t="s">
        <v>14</v>
      </c>
      <c r="G26" s="22">
        <v>7395.41</v>
      </c>
      <c r="H26" s="18">
        <f t="shared" si="0"/>
        <v>0</v>
      </c>
      <c r="I26" s="18" t="s">
        <v>19</v>
      </c>
    </row>
    <row r="27" spans="1:9" s="20" customFormat="1" ht="45" customHeight="1" x14ac:dyDescent="0.25">
      <c r="A27" s="15" t="s">
        <v>16</v>
      </c>
      <c r="B27" s="16" t="s">
        <v>35</v>
      </c>
      <c r="C27" s="19">
        <v>600329623945</v>
      </c>
      <c r="D27" s="17">
        <v>43069</v>
      </c>
      <c r="E27" s="22">
        <v>399184.43</v>
      </c>
      <c r="F27" s="18" t="s">
        <v>14</v>
      </c>
      <c r="G27" s="22">
        <v>399184.43</v>
      </c>
      <c r="H27" s="18">
        <f t="shared" si="0"/>
        <v>0</v>
      </c>
      <c r="I27" s="18" t="s">
        <v>19</v>
      </c>
    </row>
    <row r="28" spans="1:9" s="20" customFormat="1" ht="45" customHeight="1" x14ac:dyDescent="0.25">
      <c r="A28" s="15" t="s">
        <v>16</v>
      </c>
      <c r="B28" s="16" t="s">
        <v>35</v>
      </c>
      <c r="C28" s="19">
        <v>600918521011</v>
      </c>
      <c r="D28" s="17">
        <v>43069</v>
      </c>
      <c r="E28" s="22">
        <v>7366.25</v>
      </c>
      <c r="F28" s="18" t="s">
        <v>14</v>
      </c>
      <c r="G28" s="22">
        <v>7366.25</v>
      </c>
      <c r="H28" s="18">
        <f t="shared" si="0"/>
        <v>0</v>
      </c>
      <c r="I28" s="18" t="s">
        <v>19</v>
      </c>
    </row>
    <row r="29" spans="1:9" ht="45.75" customHeight="1" x14ac:dyDescent="0.25">
      <c r="A29" s="15" t="s">
        <v>36</v>
      </c>
      <c r="B29" s="16" t="s">
        <v>37</v>
      </c>
      <c r="C29" s="21" t="s">
        <v>38</v>
      </c>
      <c r="D29" s="17">
        <v>43215</v>
      </c>
      <c r="E29" s="22">
        <v>6200</v>
      </c>
      <c r="F29" s="18" t="s">
        <v>14</v>
      </c>
      <c r="G29" s="22"/>
      <c r="H29" s="18">
        <f t="shared" si="0"/>
        <v>6200</v>
      </c>
      <c r="I29" s="18" t="s">
        <v>15</v>
      </c>
    </row>
    <row r="30" spans="1:9" s="20" customFormat="1" ht="45" customHeight="1" x14ac:dyDescent="0.25">
      <c r="A30" s="15" t="s">
        <v>16</v>
      </c>
      <c r="B30" s="16" t="s">
        <v>39</v>
      </c>
      <c r="C30" s="19">
        <v>600329625099</v>
      </c>
      <c r="D30" s="17">
        <v>43404</v>
      </c>
      <c r="E30" s="18">
        <v>372380.58</v>
      </c>
      <c r="F30" s="18" t="s">
        <v>14</v>
      </c>
      <c r="G30" s="18">
        <v>372380.58</v>
      </c>
      <c r="H30" s="18">
        <f t="shared" si="0"/>
        <v>0</v>
      </c>
      <c r="I30" s="18" t="s">
        <v>19</v>
      </c>
    </row>
    <row r="31" spans="1:9" s="20" customFormat="1" ht="45" customHeight="1" x14ac:dyDescent="0.25">
      <c r="A31" s="15" t="s">
        <v>16</v>
      </c>
      <c r="B31" s="16" t="s">
        <v>39</v>
      </c>
      <c r="C31" s="19">
        <v>600918522197</v>
      </c>
      <c r="D31" s="17">
        <v>43404</v>
      </c>
      <c r="E31" s="18">
        <v>14906.58</v>
      </c>
      <c r="F31" s="18" t="s">
        <v>14</v>
      </c>
      <c r="G31" s="18">
        <v>14906.58</v>
      </c>
      <c r="H31" s="18">
        <f t="shared" si="0"/>
        <v>0</v>
      </c>
      <c r="I31" s="18" t="s">
        <v>19</v>
      </c>
    </row>
    <row r="32" spans="1:9" s="20" customFormat="1" ht="44.25" customHeight="1" x14ac:dyDescent="0.25">
      <c r="A32" s="15" t="s">
        <v>16</v>
      </c>
      <c r="B32" s="16" t="s">
        <v>40</v>
      </c>
      <c r="C32" s="23">
        <v>83931</v>
      </c>
      <c r="D32" s="17">
        <v>43677</v>
      </c>
      <c r="E32" s="18">
        <v>193685.35</v>
      </c>
      <c r="F32" s="18" t="s">
        <v>14</v>
      </c>
      <c r="G32" s="18">
        <v>193685.35</v>
      </c>
      <c r="H32" s="18">
        <f t="shared" si="0"/>
        <v>0</v>
      </c>
      <c r="I32" s="18" t="s">
        <v>19</v>
      </c>
    </row>
    <row r="33" spans="1:9" s="20" customFormat="1" ht="45" customHeight="1" x14ac:dyDescent="0.25">
      <c r="A33" s="15" t="s">
        <v>16</v>
      </c>
      <c r="B33" s="16" t="s">
        <v>41</v>
      </c>
      <c r="C33" s="23">
        <v>96466</v>
      </c>
      <c r="D33" s="17">
        <v>43738</v>
      </c>
      <c r="E33" s="18">
        <v>130608.49</v>
      </c>
      <c r="F33" s="18" t="s">
        <v>14</v>
      </c>
      <c r="G33" s="18">
        <v>130608.49</v>
      </c>
      <c r="H33" s="18">
        <f t="shared" si="0"/>
        <v>0</v>
      </c>
      <c r="I33" s="18" t="s">
        <v>19</v>
      </c>
    </row>
    <row r="34" spans="1:9" s="20" customFormat="1" ht="45" customHeight="1" x14ac:dyDescent="0.25">
      <c r="A34" s="15" t="s">
        <v>16</v>
      </c>
      <c r="B34" s="16" t="s">
        <v>42</v>
      </c>
      <c r="C34" s="23">
        <v>102830</v>
      </c>
      <c r="D34" s="17">
        <v>43769</v>
      </c>
      <c r="E34" s="18">
        <v>436756.45</v>
      </c>
      <c r="F34" s="18" t="s">
        <v>14</v>
      </c>
      <c r="G34" s="18">
        <v>436756.45</v>
      </c>
      <c r="H34" s="18">
        <f t="shared" si="0"/>
        <v>0</v>
      </c>
      <c r="I34" s="18" t="s">
        <v>19</v>
      </c>
    </row>
    <row r="35" spans="1:9" s="20" customFormat="1" ht="45" customHeight="1" x14ac:dyDescent="0.25">
      <c r="A35" s="15" t="s">
        <v>16</v>
      </c>
      <c r="B35" s="16" t="s">
        <v>42</v>
      </c>
      <c r="C35" s="23">
        <v>102846</v>
      </c>
      <c r="D35" s="17">
        <v>43769</v>
      </c>
      <c r="E35" s="18">
        <v>12944.7</v>
      </c>
      <c r="F35" s="18" t="s">
        <v>14</v>
      </c>
      <c r="G35" s="18">
        <v>12944.7</v>
      </c>
      <c r="H35" s="18">
        <f t="shared" si="0"/>
        <v>0</v>
      </c>
      <c r="I35" s="18" t="s">
        <v>19</v>
      </c>
    </row>
    <row r="36" spans="1:9" s="20" customFormat="1" ht="45" customHeight="1" x14ac:dyDescent="0.25">
      <c r="A36" s="15" t="s">
        <v>16</v>
      </c>
      <c r="B36" s="16" t="s">
        <v>42</v>
      </c>
      <c r="C36" s="23">
        <v>102770</v>
      </c>
      <c r="D36" s="17">
        <v>43769</v>
      </c>
      <c r="E36" s="18">
        <v>45868.18</v>
      </c>
      <c r="F36" s="18" t="s">
        <v>14</v>
      </c>
      <c r="G36" s="18">
        <v>45868.18</v>
      </c>
      <c r="H36" s="18">
        <f t="shared" si="0"/>
        <v>0</v>
      </c>
      <c r="I36" s="18" t="s">
        <v>19</v>
      </c>
    </row>
    <row r="37" spans="1:9" s="20" customFormat="1" ht="45" customHeight="1" x14ac:dyDescent="0.25">
      <c r="A37" s="15" t="s">
        <v>16</v>
      </c>
      <c r="B37" s="16" t="s">
        <v>43</v>
      </c>
      <c r="C37" s="23">
        <v>108782</v>
      </c>
      <c r="D37" s="17">
        <v>43799</v>
      </c>
      <c r="E37" s="18">
        <v>436756.45</v>
      </c>
      <c r="F37" s="18" t="s">
        <v>14</v>
      </c>
      <c r="G37" s="18">
        <v>436756.45</v>
      </c>
      <c r="H37" s="18">
        <f t="shared" si="0"/>
        <v>0</v>
      </c>
      <c r="I37" s="18" t="s">
        <v>19</v>
      </c>
    </row>
    <row r="38" spans="1:9" s="20" customFormat="1" ht="45" customHeight="1" x14ac:dyDescent="0.25">
      <c r="A38" s="15" t="s">
        <v>16</v>
      </c>
      <c r="B38" s="16" t="s">
        <v>43</v>
      </c>
      <c r="C38" s="23">
        <v>108783</v>
      </c>
      <c r="D38" s="17">
        <v>43799</v>
      </c>
      <c r="E38" s="18">
        <v>13578.86</v>
      </c>
      <c r="F38" s="18" t="s">
        <v>14</v>
      </c>
      <c r="G38" s="18">
        <v>13578.86</v>
      </c>
      <c r="H38" s="18">
        <f t="shared" si="0"/>
        <v>0</v>
      </c>
      <c r="I38" s="18" t="s">
        <v>19</v>
      </c>
    </row>
    <row r="39" spans="1:9" s="20" customFormat="1" ht="45" customHeight="1" x14ac:dyDescent="0.25">
      <c r="A39" s="15" t="s">
        <v>16</v>
      </c>
      <c r="B39" s="16" t="s">
        <v>43</v>
      </c>
      <c r="C39" s="23">
        <v>108710</v>
      </c>
      <c r="D39" s="17">
        <v>43799</v>
      </c>
      <c r="E39" s="18">
        <v>45868.18</v>
      </c>
      <c r="F39" s="18" t="s">
        <v>14</v>
      </c>
      <c r="G39" s="18">
        <v>45868.18</v>
      </c>
      <c r="H39" s="18">
        <f t="shared" si="0"/>
        <v>0</v>
      </c>
      <c r="I39" s="18" t="s">
        <v>19</v>
      </c>
    </row>
    <row r="40" spans="1:9" ht="20.45" customHeight="1" x14ac:dyDescent="0.25">
      <c r="A40" s="100" t="s">
        <v>44</v>
      </c>
      <c r="B40" s="100"/>
      <c r="C40" s="101"/>
      <c r="D40" s="101"/>
      <c r="E40" s="24">
        <f>SUM(E11:E39)</f>
        <v>4634424.6700000018</v>
      </c>
      <c r="F40" s="24">
        <f t="shared" ref="F40:H40" si="1">SUM(F11:F39)</f>
        <v>0</v>
      </c>
      <c r="G40" s="24">
        <f t="shared" si="1"/>
        <v>4361981.3100000015</v>
      </c>
      <c r="H40" s="24">
        <f t="shared" si="1"/>
        <v>272443.36</v>
      </c>
      <c r="I40" s="18"/>
    </row>
    <row r="41" spans="1:9" s="20" customFormat="1" ht="44.25" customHeight="1" x14ac:dyDescent="0.25">
      <c r="A41" s="15" t="s">
        <v>16</v>
      </c>
      <c r="B41" s="16" t="s">
        <v>45</v>
      </c>
      <c r="C41" s="23">
        <v>182073</v>
      </c>
      <c r="D41" s="17">
        <v>44165</v>
      </c>
      <c r="E41" s="18">
        <v>389229.26</v>
      </c>
      <c r="F41" s="18" t="s">
        <v>14</v>
      </c>
      <c r="G41" s="18">
        <v>389229.26</v>
      </c>
      <c r="H41" s="18">
        <f>+E41-G41</f>
        <v>0</v>
      </c>
      <c r="I41" s="18" t="s">
        <v>19</v>
      </c>
    </row>
    <row r="42" spans="1:9" s="20" customFormat="1" ht="45.75" customHeight="1" x14ac:dyDescent="0.25">
      <c r="A42" s="15" t="s">
        <v>16</v>
      </c>
      <c r="B42" s="16" t="s">
        <v>45</v>
      </c>
      <c r="C42" s="23">
        <v>182071</v>
      </c>
      <c r="D42" s="17">
        <v>44165</v>
      </c>
      <c r="E42" s="18">
        <v>12521.91</v>
      </c>
      <c r="F42" s="18" t="s">
        <v>14</v>
      </c>
      <c r="G42" s="18">
        <v>12521.91</v>
      </c>
      <c r="H42" s="18">
        <f>+E42-G42</f>
        <v>0</v>
      </c>
      <c r="I42" s="18" t="s">
        <v>19</v>
      </c>
    </row>
    <row r="43" spans="1:9" s="20" customFormat="1" ht="48" customHeight="1" x14ac:dyDescent="0.25">
      <c r="A43" s="15" t="s">
        <v>16</v>
      </c>
      <c r="B43" s="16" t="s">
        <v>45</v>
      </c>
      <c r="C43" s="23">
        <v>182040</v>
      </c>
      <c r="D43" s="17">
        <v>44165</v>
      </c>
      <c r="E43" s="18">
        <v>31784.48</v>
      </c>
      <c r="F43" s="18" t="s">
        <v>14</v>
      </c>
      <c r="G43" s="18">
        <v>31784.48</v>
      </c>
      <c r="H43" s="18">
        <f>+E43-G43</f>
        <v>0</v>
      </c>
      <c r="I43" s="18" t="s">
        <v>19</v>
      </c>
    </row>
    <row r="44" spans="1:9" ht="15" customHeight="1" x14ac:dyDescent="0.25">
      <c r="A44" s="25" t="s">
        <v>46</v>
      </c>
      <c r="B44" s="16"/>
      <c r="C44" s="23"/>
      <c r="D44" s="17"/>
      <c r="E44" s="24">
        <f>SUM(E41:E43)</f>
        <v>433535.64999999997</v>
      </c>
      <c r="F44" s="24">
        <f t="shared" ref="F44:H44" si="2">SUM(F41:F43)</f>
        <v>0</v>
      </c>
      <c r="G44" s="24">
        <f t="shared" si="2"/>
        <v>433535.64999999997</v>
      </c>
      <c r="H44" s="24">
        <f t="shared" si="2"/>
        <v>0</v>
      </c>
      <c r="I44" s="18"/>
    </row>
    <row r="45" spans="1:9" s="29" customFormat="1" ht="65.25" customHeight="1" x14ac:dyDescent="0.25">
      <c r="A45" s="15" t="s">
        <v>47</v>
      </c>
      <c r="B45" s="16" t="s">
        <v>48</v>
      </c>
      <c r="C45" s="15" t="s">
        <v>49</v>
      </c>
      <c r="D45" s="26">
        <v>44397</v>
      </c>
      <c r="E45" s="27">
        <v>21134.98</v>
      </c>
      <c r="F45" s="18" t="s">
        <v>14</v>
      </c>
      <c r="G45" s="28"/>
      <c r="H45" s="18">
        <f>+E45-G45</f>
        <v>21134.98</v>
      </c>
      <c r="I45" s="18" t="s">
        <v>15</v>
      </c>
    </row>
    <row r="46" spans="1:9" s="29" customFormat="1" ht="28.9" customHeight="1" x14ac:dyDescent="0.25">
      <c r="A46" s="25" t="s">
        <v>50</v>
      </c>
      <c r="B46" s="30"/>
      <c r="C46" s="30"/>
      <c r="D46" s="102"/>
      <c r="E46" s="31">
        <f>SUM(E45:E45)</f>
        <v>21134.98</v>
      </c>
      <c r="F46" s="31">
        <f t="shared" ref="F46:H46" si="3">SUM(F45:F45)</f>
        <v>0</v>
      </c>
      <c r="G46" s="31">
        <f t="shared" si="3"/>
        <v>0</v>
      </c>
      <c r="H46" s="31">
        <f t="shared" si="3"/>
        <v>21134.98</v>
      </c>
      <c r="I46" s="18"/>
    </row>
    <row r="47" spans="1:9" s="29" customFormat="1" ht="60" customHeight="1" x14ac:dyDescent="0.25">
      <c r="A47" s="15" t="s">
        <v>51</v>
      </c>
      <c r="B47" s="16" t="s">
        <v>52</v>
      </c>
      <c r="C47" s="15">
        <v>6</v>
      </c>
      <c r="D47" s="26">
        <v>44435</v>
      </c>
      <c r="E47" s="27">
        <v>59250</v>
      </c>
      <c r="F47" s="18" t="s">
        <v>14</v>
      </c>
      <c r="G47" s="32">
        <v>59250</v>
      </c>
      <c r="H47" s="18">
        <f>+E47-G47</f>
        <v>0</v>
      </c>
      <c r="I47" s="18" t="s">
        <v>19</v>
      </c>
    </row>
    <row r="48" spans="1:9" s="29" customFormat="1" ht="43.9" customHeight="1" x14ac:dyDescent="0.25">
      <c r="A48" s="15" t="s">
        <v>51</v>
      </c>
      <c r="B48" s="16" t="s">
        <v>52</v>
      </c>
      <c r="C48" s="15">
        <v>7</v>
      </c>
      <c r="D48" s="26">
        <v>44466</v>
      </c>
      <c r="E48" s="27">
        <v>77500</v>
      </c>
      <c r="F48" s="18" t="s">
        <v>14</v>
      </c>
      <c r="G48" s="32">
        <v>77500</v>
      </c>
      <c r="H48" s="18">
        <f>+E48-G48</f>
        <v>0</v>
      </c>
      <c r="I48" s="18" t="s">
        <v>19</v>
      </c>
    </row>
    <row r="49" spans="1:10" s="29" customFormat="1" ht="52.5" customHeight="1" x14ac:dyDescent="0.25">
      <c r="A49" s="15" t="s">
        <v>53</v>
      </c>
      <c r="B49" s="16" t="s">
        <v>54</v>
      </c>
      <c r="C49" s="15" t="s">
        <v>55</v>
      </c>
      <c r="D49" s="26">
        <v>44499</v>
      </c>
      <c r="E49" s="27">
        <v>5616</v>
      </c>
      <c r="F49" s="18" t="s">
        <v>14</v>
      </c>
      <c r="G49" s="32"/>
      <c r="H49" s="18">
        <f>+E49-G49</f>
        <v>5616</v>
      </c>
      <c r="I49" s="18" t="s">
        <v>15</v>
      </c>
    </row>
    <row r="50" spans="1:10" s="29" customFormat="1" ht="60" customHeight="1" x14ac:dyDescent="0.25">
      <c r="A50" s="15" t="s">
        <v>51</v>
      </c>
      <c r="B50" s="16" t="s">
        <v>52</v>
      </c>
      <c r="C50" s="15">
        <v>8</v>
      </c>
      <c r="D50" s="26">
        <v>44508</v>
      </c>
      <c r="E50" s="27">
        <v>36000</v>
      </c>
      <c r="F50" s="18" t="s">
        <v>14</v>
      </c>
      <c r="G50" s="18">
        <v>36000</v>
      </c>
      <c r="H50" s="18">
        <f>+E50-G50</f>
        <v>0</v>
      </c>
      <c r="I50" s="18" t="s">
        <v>19</v>
      </c>
    </row>
    <row r="51" spans="1:10" s="29" customFormat="1" ht="15" customHeight="1" x14ac:dyDescent="0.25">
      <c r="A51" s="25" t="s">
        <v>56</v>
      </c>
      <c r="B51" s="30"/>
      <c r="C51" s="30"/>
      <c r="D51" s="102"/>
      <c r="E51" s="31">
        <f>SUM(E47:E50)</f>
        <v>178366</v>
      </c>
      <c r="F51" s="31">
        <f t="shared" ref="F51:H51" si="4">SUM(F47:F50)</f>
        <v>0</v>
      </c>
      <c r="G51" s="31">
        <f t="shared" si="4"/>
        <v>172750</v>
      </c>
      <c r="H51" s="31">
        <f t="shared" si="4"/>
        <v>5616</v>
      </c>
      <c r="I51" s="18"/>
    </row>
    <row r="52" spans="1:10" s="29" customFormat="1" ht="45" customHeight="1" x14ac:dyDescent="0.25">
      <c r="A52" s="15" t="s">
        <v>57</v>
      </c>
      <c r="B52" s="16" t="s">
        <v>58</v>
      </c>
      <c r="C52" s="15">
        <v>6473</v>
      </c>
      <c r="D52" s="26">
        <v>44565</v>
      </c>
      <c r="E52" s="27">
        <v>4320</v>
      </c>
      <c r="F52" s="18" t="s">
        <v>14</v>
      </c>
      <c r="G52" s="18">
        <v>4320</v>
      </c>
      <c r="H52" s="18">
        <f>+E52-G52</f>
        <v>0</v>
      </c>
      <c r="I52" s="18" t="s">
        <v>19</v>
      </c>
    </row>
    <row r="53" spans="1:10" s="29" customFormat="1" ht="15" customHeight="1" x14ac:dyDescent="0.25">
      <c r="A53" s="25" t="s">
        <v>59</v>
      </c>
      <c r="B53" s="16"/>
      <c r="C53" s="30"/>
      <c r="D53" s="102"/>
      <c r="E53" s="31">
        <f>SUM(E52:E52)</f>
        <v>4320</v>
      </c>
      <c r="F53" s="31">
        <f t="shared" ref="F53:H53" si="5">SUM(F52:F52)</f>
        <v>0</v>
      </c>
      <c r="G53" s="31">
        <f t="shared" si="5"/>
        <v>4320</v>
      </c>
      <c r="H53" s="31">
        <f t="shared" si="5"/>
        <v>0</v>
      </c>
      <c r="I53" s="18"/>
    </row>
    <row r="54" spans="1:10" s="29" customFormat="1" ht="141.75" customHeight="1" x14ac:dyDescent="0.25">
      <c r="A54" s="15" t="s">
        <v>60</v>
      </c>
      <c r="B54" s="16" t="s">
        <v>61</v>
      </c>
      <c r="C54" s="15" t="s">
        <v>62</v>
      </c>
      <c r="D54" s="26">
        <v>43783</v>
      </c>
      <c r="E54" s="27">
        <v>627383.49</v>
      </c>
      <c r="F54" s="18" t="s">
        <v>14</v>
      </c>
      <c r="G54" s="30"/>
      <c r="H54" s="18">
        <f>+E54-G54</f>
        <v>627383.49</v>
      </c>
      <c r="I54" s="18" t="s">
        <v>15</v>
      </c>
    </row>
    <row r="55" spans="1:10" s="29" customFormat="1" ht="15" customHeight="1" x14ac:dyDescent="0.25">
      <c r="A55" s="25" t="s">
        <v>63</v>
      </c>
      <c r="B55" s="30"/>
      <c r="C55" s="15"/>
      <c r="D55" s="26"/>
      <c r="E55" s="31">
        <f>SUM(E54:E54)</f>
        <v>627383.49</v>
      </c>
      <c r="F55" s="31">
        <f t="shared" ref="F55:H55" si="6">SUM(F54:F54)</f>
        <v>0</v>
      </c>
      <c r="G55" s="31">
        <f t="shared" si="6"/>
        <v>0</v>
      </c>
      <c r="H55" s="31">
        <f t="shared" si="6"/>
        <v>627383.49</v>
      </c>
      <c r="I55" s="18"/>
      <c r="J55" s="98"/>
    </row>
    <row r="56" spans="1:10" s="29" customFormat="1" ht="90" customHeight="1" x14ac:dyDescent="0.25">
      <c r="A56" s="15" t="s">
        <v>64</v>
      </c>
      <c r="B56" s="16" t="s">
        <v>65</v>
      </c>
      <c r="C56" s="19">
        <v>412</v>
      </c>
      <c r="D56" s="17">
        <v>44713</v>
      </c>
      <c r="E56" s="27">
        <v>4296.75</v>
      </c>
      <c r="F56" s="18" t="s">
        <v>14</v>
      </c>
      <c r="G56" s="18">
        <v>4296.75</v>
      </c>
      <c r="H56" s="18">
        <f>+E56-G56</f>
        <v>0</v>
      </c>
      <c r="I56" s="18" t="s">
        <v>19</v>
      </c>
    </row>
    <row r="57" spans="1:10" ht="15" customHeight="1" x14ac:dyDescent="0.25">
      <c r="A57" s="25" t="s">
        <v>66</v>
      </c>
      <c r="B57" s="30"/>
      <c r="C57" s="103"/>
      <c r="D57" s="102"/>
      <c r="E57" s="31">
        <f>SUM(E56:E56)</f>
        <v>4296.75</v>
      </c>
      <c r="F57" s="31">
        <f t="shared" ref="F57:H57" si="7">SUM(F56:F56)</f>
        <v>0</v>
      </c>
      <c r="G57" s="31">
        <f t="shared" si="7"/>
        <v>4296.75</v>
      </c>
      <c r="H57" s="31">
        <f t="shared" si="7"/>
        <v>0</v>
      </c>
      <c r="I57" s="18"/>
    </row>
    <row r="58" spans="1:10" s="33" customFormat="1" ht="15" customHeight="1" x14ac:dyDescent="0.25">
      <c r="A58" s="15" t="s">
        <v>67</v>
      </c>
      <c r="B58" s="16" t="s">
        <v>68</v>
      </c>
      <c r="C58" s="15" t="s">
        <v>69</v>
      </c>
      <c r="D58" s="26" t="s">
        <v>69</v>
      </c>
      <c r="E58" s="27">
        <f>1305</f>
        <v>1305</v>
      </c>
      <c r="F58" s="18" t="s">
        <v>14</v>
      </c>
      <c r="G58" s="18">
        <v>1305</v>
      </c>
      <c r="H58" s="18">
        <f>+E58-G58</f>
        <v>0</v>
      </c>
      <c r="I58" s="18" t="s">
        <v>19</v>
      </c>
    </row>
    <row r="59" spans="1:10" s="33" customFormat="1" ht="15" customHeight="1" x14ac:dyDescent="0.25">
      <c r="A59" s="25" t="s">
        <v>70</v>
      </c>
      <c r="B59" s="16"/>
      <c r="C59" s="15"/>
      <c r="D59" s="26"/>
      <c r="E59" s="31">
        <f>SUM(E58:E58)</f>
        <v>1305</v>
      </c>
      <c r="F59" s="31">
        <f>SUM(F58:F58)</f>
        <v>0</v>
      </c>
      <c r="G59" s="31">
        <f>SUM(G58:G58)</f>
        <v>1305</v>
      </c>
      <c r="H59" s="31">
        <f>SUM(H58:H58)</f>
        <v>0</v>
      </c>
      <c r="I59" s="18"/>
    </row>
    <row r="60" spans="1:10" s="33" customFormat="1" ht="60" customHeight="1" x14ac:dyDescent="0.25">
      <c r="A60" s="15" t="s">
        <v>71</v>
      </c>
      <c r="B60" s="16" t="s">
        <v>72</v>
      </c>
      <c r="C60" s="15" t="s">
        <v>69</v>
      </c>
      <c r="D60" s="15" t="s">
        <v>73</v>
      </c>
      <c r="E60" s="27">
        <v>5650.44</v>
      </c>
      <c r="F60" s="18" t="s">
        <v>14</v>
      </c>
      <c r="G60" s="18">
        <v>5650.44</v>
      </c>
      <c r="H60" s="18">
        <f>+E60-G60</f>
        <v>0</v>
      </c>
      <c r="I60" s="18" t="s">
        <v>19</v>
      </c>
    </row>
    <row r="61" spans="1:10" s="33" customFormat="1" ht="75" customHeight="1" x14ac:dyDescent="0.25">
      <c r="A61" s="15" t="s">
        <v>71</v>
      </c>
      <c r="B61" s="16" t="s">
        <v>74</v>
      </c>
      <c r="C61" s="15" t="s">
        <v>69</v>
      </c>
      <c r="D61" s="26">
        <v>44802</v>
      </c>
      <c r="E61" s="27">
        <v>3173.51</v>
      </c>
      <c r="F61" s="18" t="s">
        <v>14</v>
      </c>
      <c r="G61" s="18">
        <v>3173.51</v>
      </c>
      <c r="H61" s="18">
        <f>+E61-G61</f>
        <v>0</v>
      </c>
      <c r="I61" s="18" t="s">
        <v>19</v>
      </c>
    </row>
    <row r="62" spans="1:10" s="33" customFormat="1" ht="15" customHeight="1" x14ac:dyDescent="0.25">
      <c r="A62" s="25" t="s">
        <v>75</v>
      </c>
      <c r="B62" s="16"/>
      <c r="C62" s="15"/>
      <c r="D62" s="26"/>
      <c r="E62" s="31">
        <f>SUM(E60:E61)</f>
        <v>8823.9500000000007</v>
      </c>
      <c r="F62" s="31">
        <f t="shared" ref="F62:H62" si="8">SUM(F60:F61)</f>
        <v>0</v>
      </c>
      <c r="G62" s="31">
        <f t="shared" si="8"/>
        <v>8823.9500000000007</v>
      </c>
      <c r="H62" s="31">
        <f t="shared" si="8"/>
        <v>0</v>
      </c>
      <c r="I62" s="18"/>
      <c r="J62" s="99"/>
    </row>
    <row r="63" spans="1:10" s="33" customFormat="1" ht="45" customHeight="1" x14ac:dyDescent="0.25">
      <c r="A63" s="15" t="s">
        <v>76</v>
      </c>
      <c r="B63" s="16" t="s">
        <v>77</v>
      </c>
      <c r="C63" s="15" t="s">
        <v>69</v>
      </c>
      <c r="D63" s="26">
        <v>44607</v>
      </c>
      <c r="E63" s="27">
        <v>3000</v>
      </c>
      <c r="F63" s="18" t="s">
        <v>14</v>
      </c>
      <c r="G63" s="18">
        <v>3000</v>
      </c>
      <c r="H63" s="18">
        <f t="shared" ref="H63:H74" si="9">+E63-G63</f>
        <v>0</v>
      </c>
      <c r="I63" s="18" t="s">
        <v>19</v>
      </c>
    </row>
    <row r="64" spans="1:10" s="33" customFormat="1" ht="15" customHeight="1" x14ac:dyDescent="0.25">
      <c r="A64" s="15" t="s">
        <v>78</v>
      </c>
      <c r="B64" s="16" t="s">
        <v>79</v>
      </c>
      <c r="C64" s="15"/>
      <c r="D64" s="26">
        <v>44630</v>
      </c>
      <c r="E64" s="27">
        <v>2400</v>
      </c>
      <c r="F64" s="18" t="s">
        <v>14</v>
      </c>
      <c r="G64" s="18">
        <v>2400</v>
      </c>
      <c r="H64" s="18">
        <f t="shared" si="9"/>
        <v>0</v>
      </c>
      <c r="I64" s="18" t="s">
        <v>19</v>
      </c>
    </row>
    <row r="65" spans="1:9" s="33" customFormat="1" ht="45" customHeight="1" x14ac:dyDescent="0.25">
      <c r="A65" s="15" t="s">
        <v>80</v>
      </c>
      <c r="B65" s="16" t="s">
        <v>77</v>
      </c>
      <c r="C65" s="15"/>
      <c r="D65" s="26">
        <v>44718</v>
      </c>
      <c r="E65" s="27">
        <v>4800</v>
      </c>
      <c r="F65" s="18" t="s">
        <v>14</v>
      </c>
      <c r="G65" s="18">
        <v>4800</v>
      </c>
      <c r="H65" s="18">
        <f t="shared" si="9"/>
        <v>0</v>
      </c>
      <c r="I65" s="18" t="s">
        <v>19</v>
      </c>
    </row>
    <row r="66" spans="1:9" s="33" customFormat="1" ht="45" customHeight="1" x14ac:dyDescent="0.25">
      <c r="A66" s="15" t="s">
        <v>78</v>
      </c>
      <c r="B66" s="16" t="s">
        <v>77</v>
      </c>
      <c r="C66" s="15"/>
      <c r="D66" s="26">
        <v>44739</v>
      </c>
      <c r="E66" s="27">
        <v>3000</v>
      </c>
      <c r="F66" s="18" t="s">
        <v>14</v>
      </c>
      <c r="G66" s="18">
        <v>3000</v>
      </c>
      <c r="H66" s="18">
        <f t="shared" si="9"/>
        <v>0</v>
      </c>
      <c r="I66" s="18" t="s">
        <v>19</v>
      </c>
    </row>
    <row r="67" spans="1:9" s="33" customFormat="1" ht="45" customHeight="1" x14ac:dyDescent="0.25">
      <c r="A67" s="15" t="s">
        <v>81</v>
      </c>
      <c r="B67" s="16" t="s">
        <v>77</v>
      </c>
      <c r="C67" s="15"/>
      <c r="D67" s="26">
        <v>44781</v>
      </c>
      <c r="E67" s="27">
        <v>4800</v>
      </c>
      <c r="F67" s="18" t="s">
        <v>14</v>
      </c>
      <c r="G67" s="18">
        <v>4800</v>
      </c>
      <c r="H67" s="18">
        <f t="shared" si="9"/>
        <v>0</v>
      </c>
      <c r="I67" s="18" t="s">
        <v>19</v>
      </c>
    </row>
    <row r="68" spans="1:9" s="33" customFormat="1" ht="45" customHeight="1" x14ac:dyDescent="0.25">
      <c r="A68" s="15" t="s">
        <v>82</v>
      </c>
      <c r="B68" s="16" t="s">
        <v>83</v>
      </c>
      <c r="C68" s="15">
        <v>8546</v>
      </c>
      <c r="D68" s="26">
        <v>44797</v>
      </c>
      <c r="E68" s="27">
        <v>3360</v>
      </c>
      <c r="F68" s="18" t="s">
        <v>14</v>
      </c>
      <c r="G68" s="18">
        <v>3360</v>
      </c>
      <c r="H68" s="18">
        <f t="shared" si="9"/>
        <v>0</v>
      </c>
      <c r="I68" s="18" t="s">
        <v>19</v>
      </c>
    </row>
    <row r="69" spans="1:9" s="33" customFormat="1" ht="45" customHeight="1" x14ac:dyDescent="0.25">
      <c r="A69" s="15" t="s">
        <v>84</v>
      </c>
      <c r="B69" s="34" t="s">
        <v>85</v>
      </c>
      <c r="C69" s="15" t="s">
        <v>86</v>
      </c>
      <c r="D69" s="17">
        <v>44805</v>
      </c>
      <c r="E69" s="27">
        <v>5070</v>
      </c>
      <c r="F69" s="18" t="s">
        <v>14</v>
      </c>
      <c r="G69" s="18">
        <v>5070</v>
      </c>
      <c r="H69" s="18">
        <f t="shared" si="9"/>
        <v>0</v>
      </c>
      <c r="I69" s="18" t="s">
        <v>19</v>
      </c>
    </row>
    <row r="70" spans="1:9" s="33" customFormat="1" ht="45" customHeight="1" x14ac:dyDescent="0.25">
      <c r="A70" s="15" t="s">
        <v>87</v>
      </c>
      <c r="B70" s="16" t="s">
        <v>88</v>
      </c>
      <c r="C70" s="15">
        <v>8665</v>
      </c>
      <c r="D70" s="26">
        <v>44806</v>
      </c>
      <c r="E70" s="27">
        <v>3000</v>
      </c>
      <c r="F70" s="18" t="s">
        <v>14</v>
      </c>
      <c r="G70" s="24"/>
      <c r="H70" s="18">
        <f t="shared" si="9"/>
        <v>3000</v>
      </c>
      <c r="I70" s="18" t="s">
        <v>15</v>
      </c>
    </row>
    <row r="71" spans="1:9" s="33" customFormat="1" ht="75" customHeight="1" x14ac:dyDescent="0.25">
      <c r="A71" s="15" t="s">
        <v>71</v>
      </c>
      <c r="B71" s="16" t="s">
        <v>89</v>
      </c>
      <c r="C71" s="23" t="s">
        <v>90</v>
      </c>
      <c r="D71" s="17">
        <v>44806</v>
      </c>
      <c r="E71" s="27">
        <v>3173.51</v>
      </c>
      <c r="F71" s="18" t="s">
        <v>14</v>
      </c>
      <c r="G71" s="18">
        <v>3173.51</v>
      </c>
      <c r="H71" s="18">
        <f t="shared" si="9"/>
        <v>0</v>
      </c>
      <c r="I71" s="18" t="s">
        <v>19</v>
      </c>
    </row>
    <row r="72" spans="1:9" s="33" customFormat="1" ht="45" customHeight="1" x14ac:dyDescent="0.25">
      <c r="A72" s="15" t="s">
        <v>84</v>
      </c>
      <c r="B72" s="16" t="s">
        <v>85</v>
      </c>
      <c r="C72" s="15" t="s">
        <v>91</v>
      </c>
      <c r="D72" s="17">
        <v>44812</v>
      </c>
      <c r="E72" s="27">
        <v>5070</v>
      </c>
      <c r="F72" s="18" t="s">
        <v>14</v>
      </c>
      <c r="G72" s="18">
        <v>5070</v>
      </c>
      <c r="H72" s="18">
        <f t="shared" si="9"/>
        <v>0</v>
      </c>
      <c r="I72" s="18" t="s">
        <v>19</v>
      </c>
    </row>
    <row r="73" spans="1:9" s="33" customFormat="1" ht="45" customHeight="1" x14ac:dyDescent="0.25">
      <c r="A73" s="15" t="s">
        <v>92</v>
      </c>
      <c r="B73" s="16" t="s">
        <v>93</v>
      </c>
      <c r="C73" s="15">
        <v>8738</v>
      </c>
      <c r="D73" s="26">
        <v>44816</v>
      </c>
      <c r="E73" s="27">
        <v>4800</v>
      </c>
      <c r="F73" s="18" t="s">
        <v>14</v>
      </c>
      <c r="G73" s="18">
        <v>4800</v>
      </c>
      <c r="H73" s="18">
        <f t="shared" si="9"/>
        <v>0</v>
      </c>
      <c r="I73" s="18" t="s">
        <v>19</v>
      </c>
    </row>
    <row r="74" spans="1:9" s="33" customFormat="1" ht="45" customHeight="1" x14ac:dyDescent="0.25">
      <c r="A74" s="15" t="s">
        <v>94</v>
      </c>
      <c r="B74" s="16" t="s">
        <v>77</v>
      </c>
      <c r="C74" s="16"/>
      <c r="D74" s="26">
        <v>44833</v>
      </c>
      <c r="E74" s="27">
        <v>4800</v>
      </c>
      <c r="F74" s="18" t="s">
        <v>14</v>
      </c>
      <c r="G74" s="18">
        <v>4800</v>
      </c>
      <c r="H74" s="18">
        <f t="shared" si="9"/>
        <v>0</v>
      </c>
      <c r="I74" s="18" t="s">
        <v>19</v>
      </c>
    </row>
    <row r="75" spans="1:9" s="33" customFormat="1" ht="15" customHeight="1" x14ac:dyDescent="0.25">
      <c r="A75" s="25" t="s">
        <v>95</v>
      </c>
      <c r="B75" s="16"/>
      <c r="C75" s="15"/>
      <c r="D75" s="35"/>
      <c r="E75" s="31">
        <f>SUM(E63:E74)</f>
        <v>47273.51</v>
      </c>
      <c r="F75" s="31">
        <f t="shared" ref="F75:H75" si="10">SUM(F63:F74)</f>
        <v>0</v>
      </c>
      <c r="G75" s="31">
        <f t="shared" si="10"/>
        <v>44273.51</v>
      </c>
      <c r="H75" s="31">
        <f t="shared" si="10"/>
        <v>3000</v>
      </c>
      <c r="I75" s="18"/>
    </row>
    <row r="76" spans="1:9" s="33" customFormat="1" ht="45" customHeight="1" x14ac:dyDescent="0.25">
      <c r="A76" s="15" t="s">
        <v>96</v>
      </c>
      <c r="B76" s="16" t="s">
        <v>97</v>
      </c>
      <c r="C76" s="15" t="s">
        <v>98</v>
      </c>
      <c r="D76" s="36">
        <v>44837</v>
      </c>
      <c r="E76" s="27">
        <v>90000</v>
      </c>
      <c r="F76" s="18" t="s">
        <v>14</v>
      </c>
      <c r="G76" s="18">
        <v>90000</v>
      </c>
      <c r="H76" s="18">
        <f t="shared" ref="H76:H97" si="11">+E76-G76</f>
        <v>0</v>
      </c>
      <c r="I76" s="18" t="s">
        <v>19</v>
      </c>
    </row>
    <row r="77" spans="1:9" s="33" customFormat="1" ht="45" customHeight="1" x14ac:dyDescent="0.25">
      <c r="A77" s="15" t="s">
        <v>99</v>
      </c>
      <c r="B77" s="16" t="s">
        <v>100</v>
      </c>
      <c r="C77" s="15">
        <v>135133</v>
      </c>
      <c r="D77" s="26">
        <v>44840</v>
      </c>
      <c r="E77" s="27">
        <v>2400</v>
      </c>
      <c r="F77" s="18" t="s">
        <v>14</v>
      </c>
      <c r="G77" s="24"/>
      <c r="H77" s="18">
        <f t="shared" si="11"/>
        <v>2400</v>
      </c>
      <c r="I77" s="18" t="s">
        <v>15</v>
      </c>
    </row>
    <row r="78" spans="1:9" s="33" customFormat="1" ht="60" customHeight="1" x14ac:dyDescent="0.25">
      <c r="A78" s="15" t="s">
        <v>101</v>
      </c>
      <c r="B78" s="16" t="s">
        <v>102</v>
      </c>
      <c r="C78" s="15" t="s">
        <v>103</v>
      </c>
      <c r="D78" s="36">
        <v>44840</v>
      </c>
      <c r="E78" s="27">
        <v>7080</v>
      </c>
      <c r="F78" s="18" t="s">
        <v>14</v>
      </c>
      <c r="G78" s="18">
        <v>7080</v>
      </c>
      <c r="H78" s="18">
        <f t="shared" si="11"/>
        <v>0</v>
      </c>
      <c r="I78" s="18" t="s">
        <v>19</v>
      </c>
    </row>
    <row r="79" spans="1:9" s="33" customFormat="1" ht="105" customHeight="1" x14ac:dyDescent="0.25">
      <c r="A79" s="15" t="s">
        <v>71</v>
      </c>
      <c r="B79" s="16" t="s">
        <v>104</v>
      </c>
      <c r="C79" s="15" t="s">
        <v>105</v>
      </c>
      <c r="D79" s="36">
        <v>44844</v>
      </c>
      <c r="E79" s="27">
        <f>2123.67+3173.51+5015.24</f>
        <v>10312.42</v>
      </c>
      <c r="F79" s="18" t="s">
        <v>14</v>
      </c>
      <c r="G79" s="18">
        <v>10312.42</v>
      </c>
      <c r="H79" s="18">
        <f t="shared" si="11"/>
        <v>0</v>
      </c>
      <c r="I79" s="18" t="s">
        <v>19</v>
      </c>
    </row>
    <row r="80" spans="1:9" s="33" customFormat="1" ht="66.75" customHeight="1" x14ac:dyDescent="0.25">
      <c r="A80" s="15" t="s">
        <v>71</v>
      </c>
      <c r="B80" s="16" t="s">
        <v>106</v>
      </c>
      <c r="C80" s="15" t="s">
        <v>107</v>
      </c>
      <c r="D80" s="26">
        <v>44844</v>
      </c>
      <c r="E80" s="27">
        <v>8170.75</v>
      </c>
      <c r="F80" s="18" t="s">
        <v>14</v>
      </c>
      <c r="G80" s="24"/>
      <c r="H80" s="18">
        <f t="shared" si="11"/>
        <v>8170.75</v>
      </c>
      <c r="I80" s="18" t="s">
        <v>15</v>
      </c>
    </row>
    <row r="81" spans="1:9" s="33" customFormat="1" ht="73.5" customHeight="1" x14ac:dyDescent="0.25">
      <c r="A81" s="15" t="s">
        <v>108</v>
      </c>
      <c r="B81" s="16" t="s">
        <v>109</v>
      </c>
      <c r="C81" s="15" t="s">
        <v>110</v>
      </c>
      <c r="D81" s="26">
        <v>44845</v>
      </c>
      <c r="E81" s="27">
        <v>52558.5</v>
      </c>
      <c r="F81" s="18" t="s">
        <v>14</v>
      </c>
      <c r="G81" s="18">
        <v>52558.5</v>
      </c>
      <c r="H81" s="18">
        <f t="shared" si="11"/>
        <v>0</v>
      </c>
      <c r="I81" s="18" t="s">
        <v>19</v>
      </c>
    </row>
    <row r="82" spans="1:9" s="33" customFormat="1" ht="45" customHeight="1" x14ac:dyDescent="0.25">
      <c r="A82" s="15" t="s">
        <v>111</v>
      </c>
      <c r="B82" s="16" t="s">
        <v>112</v>
      </c>
      <c r="C82" s="15">
        <v>135180</v>
      </c>
      <c r="D82" s="26">
        <v>44845</v>
      </c>
      <c r="E82" s="27">
        <v>28800</v>
      </c>
      <c r="F82" s="18" t="s">
        <v>14</v>
      </c>
      <c r="G82" s="24"/>
      <c r="H82" s="18">
        <f t="shared" si="11"/>
        <v>28800</v>
      </c>
      <c r="I82" s="18" t="s">
        <v>15</v>
      </c>
    </row>
    <row r="83" spans="1:9" s="33" customFormat="1" ht="44.25" customHeight="1" x14ac:dyDescent="0.25">
      <c r="A83" s="15" t="s">
        <v>113</v>
      </c>
      <c r="B83" s="16" t="s">
        <v>114</v>
      </c>
      <c r="C83" s="15">
        <v>135181</v>
      </c>
      <c r="D83" s="26">
        <v>44846</v>
      </c>
      <c r="E83" s="27">
        <v>2100</v>
      </c>
      <c r="F83" s="18" t="s">
        <v>14</v>
      </c>
      <c r="G83" s="18">
        <v>2100</v>
      </c>
      <c r="H83" s="18">
        <f t="shared" si="11"/>
        <v>0</v>
      </c>
      <c r="I83" s="18" t="s">
        <v>19</v>
      </c>
    </row>
    <row r="84" spans="1:9" s="33" customFormat="1" ht="45" customHeight="1" x14ac:dyDescent="0.25">
      <c r="A84" s="15" t="s">
        <v>115</v>
      </c>
      <c r="B84" s="16" t="s">
        <v>116</v>
      </c>
      <c r="C84" s="15">
        <v>135221</v>
      </c>
      <c r="D84" s="26">
        <v>44848</v>
      </c>
      <c r="E84" s="27">
        <v>4800</v>
      </c>
      <c r="F84" s="18" t="s">
        <v>14</v>
      </c>
      <c r="G84" s="18">
        <v>4800</v>
      </c>
      <c r="H84" s="18">
        <f t="shared" si="11"/>
        <v>0</v>
      </c>
      <c r="I84" s="18" t="s">
        <v>19</v>
      </c>
    </row>
    <row r="85" spans="1:9" s="33" customFormat="1" ht="60" customHeight="1" x14ac:dyDescent="0.25">
      <c r="A85" s="15" t="s">
        <v>117</v>
      </c>
      <c r="B85" s="16" t="s">
        <v>118</v>
      </c>
      <c r="C85" s="15" t="s">
        <v>119</v>
      </c>
      <c r="D85" s="36">
        <v>44853</v>
      </c>
      <c r="E85" s="27">
        <v>3540</v>
      </c>
      <c r="F85" s="18" t="s">
        <v>14</v>
      </c>
      <c r="G85" s="18">
        <v>3540</v>
      </c>
      <c r="H85" s="18">
        <f t="shared" si="11"/>
        <v>0</v>
      </c>
      <c r="I85" s="18" t="s">
        <v>19</v>
      </c>
    </row>
    <row r="86" spans="1:9" s="33" customFormat="1" ht="45" customHeight="1" x14ac:dyDescent="0.25">
      <c r="A86" s="15" t="s">
        <v>120</v>
      </c>
      <c r="B86" s="16" t="s">
        <v>121</v>
      </c>
      <c r="C86" s="15" t="s">
        <v>122</v>
      </c>
      <c r="D86" s="36">
        <v>44853</v>
      </c>
      <c r="E86" s="27">
        <v>4688725.07</v>
      </c>
      <c r="F86" s="18" t="s">
        <v>14</v>
      </c>
      <c r="G86" s="18">
        <v>4688725.07</v>
      </c>
      <c r="H86" s="18">
        <f t="shared" si="11"/>
        <v>0</v>
      </c>
      <c r="I86" s="18" t="s">
        <v>19</v>
      </c>
    </row>
    <row r="87" spans="1:9" s="33" customFormat="1" ht="45" customHeight="1" x14ac:dyDescent="0.25">
      <c r="A87" s="15" t="s">
        <v>123</v>
      </c>
      <c r="B87" s="16" t="s">
        <v>124</v>
      </c>
      <c r="C87" s="15">
        <v>135278</v>
      </c>
      <c r="D87" s="26">
        <v>44854</v>
      </c>
      <c r="E87" s="27">
        <v>3750</v>
      </c>
      <c r="F87" s="18" t="s">
        <v>14</v>
      </c>
      <c r="G87" s="24"/>
      <c r="H87" s="18">
        <f t="shared" si="11"/>
        <v>3750</v>
      </c>
      <c r="I87" s="18" t="s">
        <v>15</v>
      </c>
    </row>
    <row r="88" spans="1:9" s="33" customFormat="1" ht="30" customHeight="1" x14ac:dyDescent="0.25">
      <c r="A88" s="15" t="s">
        <v>125</v>
      </c>
      <c r="B88" s="16" t="s">
        <v>126</v>
      </c>
      <c r="C88" s="15" t="s">
        <v>127</v>
      </c>
      <c r="D88" s="36">
        <v>44854</v>
      </c>
      <c r="E88" s="27">
        <v>8443</v>
      </c>
      <c r="F88" s="18" t="s">
        <v>14</v>
      </c>
      <c r="G88" s="18">
        <v>8443</v>
      </c>
      <c r="H88" s="18">
        <f t="shared" si="11"/>
        <v>0</v>
      </c>
      <c r="I88" s="18" t="s">
        <v>19</v>
      </c>
    </row>
    <row r="89" spans="1:9" s="33" customFormat="1" ht="45" customHeight="1" x14ac:dyDescent="0.25">
      <c r="A89" s="15" t="s">
        <v>128</v>
      </c>
      <c r="B89" s="16" t="s">
        <v>121</v>
      </c>
      <c r="C89" s="15" t="s">
        <v>129</v>
      </c>
      <c r="D89" s="36">
        <v>44855</v>
      </c>
      <c r="E89" s="27">
        <v>592127.77</v>
      </c>
      <c r="F89" s="18" t="s">
        <v>14</v>
      </c>
      <c r="G89" s="18">
        <v>592127.77</v>
      </c>
      <c r="H89" s="18">
        <f t="shared" si="11"/>
        <v>0</v>
      </c>
      <c r="I89" s="18" t="s">
        <v>19</v>
      </c>
    </row>
    <row r="90" spans="1:9" s="33" customFormat="1" ht="45" customHeight="1" x14ac:dyDescent="0.25">
      <c r="A90" s="15" t="s">
        <v>130</v>
      </c>
      <c r="B90" s="16" t="s">
        <v>121</v>
      </c>
      <c r="C90" s="15" t="s">
        <v>131</v>
      </c>
      <c r="D90" s="36">
        <v>44855</v>
      </c>
      <c r="E90" s="27">
        <v>226363.76</v>
      </c>
      <c r="F90" s="18" t="s">
        <v>14</v>
      </c>
      <c r="G90" s="18">
        <v>226363.76</v>
      </c>
      <c r="H90" s="18">
        <f t="shared" si="11"/>
        <v>0</v>
      </c>
      <c r="I90" s="18" t="s">
        <v>19</v>
      </c>
    </row>
    <row r="91" spans="1:9" s="33" customFormat="1" ht="48.75" customHeight="1" x14ac:dyDescent="0.25">
      <c r="A91" s="15" t="s">
        <v>132</v>
      </c>
      <c r="B91" s="16" t="s">
        <v>133</v>
      </c>
      <c r="C91" s="15">
        <v>135328</v>
      </c>
      <c r="D91" s="26">
        <v>44858</v>
      </c>
      <c r="E91" s="27">
        <v>3000</v>
      </c>
      <c r="F91" s="18" t="s">
        <v>14</v>
      </c>
      <c r="G91" s="18">
        <v>3000</v>
      </c>
      <c r="H91" s="18">
        <f t="shared" si="11"/>
        <v>0</v>
      </c>
      <c r="I91" s="18" t="s">
        <v>19</v>
      </c>
    </row>
    <row r="92" spans="1:9" s="33" customFormat="1" ht="55.9" customHeight="1" x14ac:dyDescent="0.25">
      <c r="A92" s="15" t="s">
        <v>134</v>
      </c>
      <c r="B92" s="16" t="s">
        <v>135</v>
      </c>
      <c r="C92" s="15">
        <v>399</v>
      </c>
      <c r="D92" s="26">
        <v>44860</v>
      </c>
      <c r="E92" s="27">
        <v>7500</v>
      </c>
      <c r="F92" s="18" t="s">
        <v>14</v>
      </c>
      <c r="G92" s="18">
        <v>7500</v>
      </c>
      <c r="H92" s="18">
        <f t="shared" si="11"/>
        <v>0</v>
      </c>
      <c r="I92" s="18" t="s">
        <v>19</v>
      </c>
    </row>
    <row r="93" spans="1:9" s="33" customFormat="1" ht="55.9" customHeight="1" x14ac:dyDescent="0.25">
      <c r="A93" s="15" t="s">
        <v>136</v>
      </c>
      <c r="B93" s="16" t="s">
        <v>137</v>
      </c>
      <c r="C93" s="15" t="s">
        <v>138</v>
      </c>
      <c r="D93" s="36">
        <v>44865</v>
      </c>
      <c r="E93" s="27">
        <v>131924</v>
      </c>
      <c r="F93" s="18" t="s">
        <v>14</v>
      </c>
      <c r="G93" s="18">
        <v>131924</v>
      </c>
      <c r="H93" s="18">
        <f t="shared" si="11"/>
        <v>0</v>
      </c>
      <c r="I93" s="18" t="s">
        <v>19</v>
      </c>
    </row>
    <row r="94" spans="1:9" s="33" customFormat="1" ht="55.9" customHeight="1" x14ac:dyDescent="0.25">
      <c r="A94" s="15" t="s">
        <v>96</v>
      </c>
      <c r="B94" s="16" t="s">
        <v>139</v>
      </c>
      <c r="C94" s="15" t="s">
        <v>140</v>
      </c>
      <c r="D94" s="36">
        <v>44865</v>
      </c>
      <c r="E94" s="27">
        <v>90000</v>
      </c>
      <c r="F94" s="18" t="s">
        <v>14</v>
      </c>
      <c r="G94" s="18">
        <v>90000</v>
      </c>
      <c r="H94" s="18">
        <f t="shared" si="11"/>
        <v>0</v>
      </c>
      <c r="I94" s="18" t="s">
        <v>19</v>
      </c>
    </row>
    <row r="95" spans="1:9" s="33" customFormat="1" ht="65.25" customHeight="1" x14ac:dyDescent="0.25">
      <c r="A95" s="15" t="s">
        <v>96</v>
      </c>
      <c r="B95" s="16" t="s">
        <v>139</v>
      </c>
      <c r="C95" s="15" t="s">
        <v>141</v>
      </c>
      <c r="D95" s="36">
        <v>44865</v>
      </c>
      <c r="E95" s="27">
        <v>116800</v>
      </c>
      <c r="F95" s="18" t="s">
        <v>14</v>
      </c>
      <c r="G95" s="18">
        <v>116800</v>
      </c>
      <c r="H95" s="18">
        <f t="shared" si="11"/>
        <v>0</v>
      </c>
      <c r="I95" s="18" t="s">
        <v>19</v>
      </c>
    </row>
    <row r="96" spans="1:9" s="33" customFormat="1" ht="52.5" customHeight="1" x14ac:dyDescent="0.25">
      <c r="A96" s="15" t="s">
        <v>142</v>
      </c>
      <c r="B96" s="16" t="s">
        <v>143</v>
      </c>
      <c r="C96" s="15">
        <v>134972</v>
      </c>
      <c r="D96" s="26">
        <v>44865</v>
      </c>
      <c r="E96" s="27">
        <v>4800</v>
      </c>
      <c r="F96" s="18" t="s">
        <v>14</v>
      </c>
      <c r="G96" s="18">
        <v>4800</v>
      </c>
      <c r="H96" s="18">
        <f t="shared" si="11"/>
        <v>0</v>
      </c>
      <c r="I96" s="18" t="s">
        <v>19</v>
      </c>
    </row>
    <row r="97" spans="1:9" s="33" customFormat="1" ht="60" customHeight="1" x14ac:dyDescent="0.25">
      <c r="A97" s="15" t="s">
        <v>144</v>
      </c>
      <c r="B97" s="16" t="s">
        <v>145</v>
      </c>
      <c r="C97" s="15">
        <v>134976</v>
      </c>
      <c r="D97" s="26">
        <v>44865</v>
      </c>
      <c r="E97" s="27">
        <v>2400</v>
      </c>
      <c r="F97" s="18" t="s">
        <v>14</v>
      </c>
      <c r="G97" s="18">
        <v>2400</v>
      </c>
      <c r="H97" s="18">
        <f t="shared" si="11"/>
        <v>0</v>
      </c>
      <c r="I97" s="18" t="s">
        <v>19</v>
      </c>
    </row>
    <row r="98" spans="1:9" s="33" customFormat="1" ht="15" customHeight="1" x14ac:dyDescent="0.25">
      <c r="A98" s="25" t="s">
        <v>146</v>
      </c>
      <c r="B98" s="16"/>
      <c r="C98" s="15"/>
      <c r="D98" s="35"/>
      <c r="E98" s="31">
        <f>SUM(E76:E97)</f>
        <v>6085595.2699999996</v>
      </c>
      <c r="F98" s="31">
        <f t="shared" ref="F98:H98" si="12">SUM(F76:F97)</f>
        <v>0</v>
      </c>
      <c r="G98" s="31">
        <f t="shared" si="12"/>
        <v>6042474.5199999996</v>
      </c>
      <c r="H98" s="31">
        <f t="shared" si="12"/>
        <v>43120.75</v>
      </c>
      <c r="I98" s="18"/>
    </row>
    <row r="99" spans="1:9" s="33" customFormat="1" ht="60" customHeight="1" x14ac:dyDescent="0.25">
      <c r="A99" s="15" t="s">
        <v>147</v>
      </c>
      <c r="B99" s="34" t="s">
        <v>148</v>
      </c>
      <c r="C99" s="15" t="s">
        <v>149</v>
      </c>
      <c r="D99" s="37">
        <v>44439</v>
      </c>
      <c r="E99" s="27">
        <f>18687.6-5256.42</f>
        <v>13431.179999999998</v>
      </c>
      <c r="F99" s="18" t="s">
        <v>14</v>
      </c>
      <c r="G99" s="18">
        <v>13431.18</v>
      </c>
      <c r="H99" s="18">
        <f t="shared" ref="H99:H130" si="13">+E99-G99</f>
        <v>0</v>
      </c>
      <c r="I99" s="18" t="s">
        <v>19</v>
      </c>
    </row>
    <row r="100" spans="1:9" s="33" customFormat="1" ht="30" customHeight="1" x14ac:dyDescent="0.25">
      <c r="A100" s="15" t="s">
        <v>150</v>
      </c>
      <c r="B100" s="34" t="s">
        <v>151</v>
      </c>
      <c r="C100" s="15" t="s">
        <v>152</v>
      </c>
      <c r="D100" s="38">
        <v>44824</v>
      </c>
      <c r="E100" s="27">
        <v>24000</v>
      </c>
      <c r="F100" s="18" t="s">
        <v>14</v>
      </c>
      <c r="G100" s="18">
        <v>24000</v>
      </c>
      <c r="H100" s="18">
        <f t="shared" si="13"/>
        <v>0</v>
      </c>
      <c r="I100" s="18" t="s">
        <v>19</v>
      </c>
    </row>
    <row r="101" spans="1:9" s="33" customFormat="1" ht="30" customHeight="1" x14ac:dyDescent="0.25">
      <c r="A101" s="15" t="s">
        <v>153</v>
      </c>
      <c r="B101" s="34" t="s">
        <v>154</v>
      </c>
      <c r="C101" s="15" t="s">
        <v>155</v>
      </c>
      <c r="D101" s="38">
        <v>44837</v>
      </c>
      <c r="E101" s="27">
        <v>4086</v>
      </c>
      <c r="F101" s="18" t="s">
        <v>14</v>
      </c>
      <c r="G101" s="18">
        <v>4086</v>
      </c>
      <c r="H101" s="18">
        <f t="shared" si="13"/>
        <v>0</v>
      </c>
      <c r="I101" s="18" t="s">
        <v>19</v>
      </c>
    </row>
    <row r="102" spans="1:9" s="33" customFormat="1" ht="81.75" customHeight="1" x14ac:dyDescent="0.25">
      <c r="A102" s="15" t="s">
        <v>156</v>
      </c>
      <c r="B102" s="16" t="s">
        <v>157</v>
      </c>
      <c r="C102" s="15" t="s">
        <v>158</v>
      </c>
      <c r="D102" s="26">
        <v>44831</v>
      </c>
      <c r="E102" s="27">
        <v>3000</v>
      </c>
      <c r="F102" s="18" t="s">
        <v>14</v>
      </c>
      <c r="G102" s="24"/>
      <c r="H102" s="18">
        <f t="shared" si="13"/>
        <v>3000</v>
      </c>
      <c r="I102" s="18" t="s">
        <v>15</v>
      </c>
    </row>
    <row r="103" spans="1:9" s="33" customFormat="1" ht="30" customHeight="1" x14ac:dyDescent="0.25">
      <c r="A103" s="15" t="s">
        <v>153</v>
      </c>
      <c r="B103" s="34" t="s">
        <v>154</v>
      </c>
      <c r="C103" s="15" t="s">
        <v>159</v>
      </c>
      <c r="D103" s="38">
        <v>44866</v>
      </c>
      <c r="E103" s="27">
        <v>4307</v>
      </c>
      <c r="F103" s="18" t="s">
        <v>14</v>
      </c>
      <c r="G103" s="18">
        <v>4307</v>
      </c>
      <c r="H103" s="18">
        <f t="shared" si="13"/>
        <v>0</v>
      </c>
      <c r="I103" s="18" t="s">
        <v>19</v>
      </c>
    </row>
    <row r="104" spans="1:9" s="33" customFormat="1" ht="45" customHeight="1" x14ac:dyDescent="0.25">
      <c r="A104" s="39" t="s">
        <v>160</v>
      </c>
      <c r="B104" s="34" t="s">
        <v>161</v>
      </c>
      <c r="C104" s="15" t="s">
        <v>162</v>
      </c>
      <c r="D104" s="38">
        <v>44837</v>
      </c>
      <c r="E104" s="27">
        <v>4584</v>
      </c>
      <c r="F104" s="18" t="s">
        <v>14</v>
      </c>
      <c r="G104" s="18">
        <v>4584</v>
      </c>
      <c r="H104" s="18">
        <f t="shared" si="13"/>
        <v>0</v>
      </c>
      <c r="I104" s="18" t="s">
        <v>19</v>
      </c>
    </row>
    <row r="105" spans="1:9" s="33" customFormat="1" ht="45" customHeight="1" x14ac:dyDescent="0.25">
      <c r="A105" s="15" t="s">
        <v>160</v>
      </c>
      <c r="B105" s="34" t="s">
        <v>161</v>
      </c>
      <c r="C105" s="15" t="s">
        <v>163</v>
      </c>
      <c r="D105" s="38">
        <v>44837</v>
      </c>
      <c r="E105" s="27">
        <v>1528</v>
      </c>
      <c r="F105" s="18" t="s">
        <v>14</v>
      </c>
      <c r="G105" s="18">
        <v>1528</v>
      </c>
      <c r="H105" s="18">
        <f t="shared" si="13"/>
        <v>0</v>
      </c>
      <c r="I105" s="18" t="s">
        <v>19</v>
      </c>
    </row>
    <row r="106" spans="1:9" s="33" customFormat="1" ht="45" customHeight="1" x14ac:dyDescent="0.25">
      <c r="A106" s="39" t="s">
        <v>160</v>
      </c>
      <c r="B106" s="34" t="s">
        <v>161</v>
      </c>
      <c r="C106" s="15" t="s">
        <v>164</v>
      </c>
      <c r="D106" s="38">
        <v>44837</v>
      </c>
      <c r="E106" s="27">
        <v>4584</v>
      </c>
      <c r="F106" s="18" t="s">
        <v>14</v>
      </c>
      <c r="G106" s="18">
        <v>4584</v>
      </c>
      <c r="H106" s="18">
        <f t="shared" si="13"/>
        <v>0</v>
      </c>
      <c r="I106" s="18" t="s">
        <v>19</v>
      </c>
    </row>
    <row r="107" spans="1:9" s="33" customFormat="1" ht="45" customHeight="1" x14ac:dyDescent="0.25">
      <c r="A107" s="39" t="s">
        <v>160</v>
      </c>
      <c r="B107" s="34" t="s">
        <v>165</v>
      </c>
      <c r="C107" s="15">
        <v>106684</v>
      </c>
      <c r="D107" s="37">
        <v>44866</v>
      </c>
      <c r="E107" s="27">
        <v>4584</v>
      </c>
      <c r="F107" s="18" t="s">
        <v>14</v>
      </c>
      <c r="G107" s="18">
        <v>4584</v>
      </c>
      <c r="H107" s="18">
        <f t="shared" si="13"/>
        <v>0</v>
      </c>
      <c r="I107" s="18" t="s">
        <v>19</v>
      </c>
    </row>
    <row r="108" spans="1:9" s="33" customFormat="1" ht="45" customHeight="1" x14ac:dyDescent="0.25">
      <c r="A108" s="15" t="s">
        <v>160</v>
      </c>
      <c r="B108" s="34" t="s">
        <v>165</v>
      </c>
      <c r="C108" s="15">
        <v>106685</v>
      </c>
      <c r="D108" s="37">
        <v>44866</v>
      </c>
      <c r="E108" s="27">
        <v>1528</v>
      </c>
      <c r="F108" s="18" t="s">
        <v>14</v>
      </c>
      <c r="G108" s="18">
        <v>1528</v>
      </c>
      <c r="H108" s="18">
        <f t="shared" si="13"/>
        <v>0</v>
      </c>
      <c r="I108" s="18" t="s">
        <v>19</v>
      </c>
    </row>
    <row r="109" spans="1:9" s="33" customFormat="1" ht="45" customHeight="1" x14ac:dyDescent="0.25">
      <c r="A109" s="39" t="s">
        <v>160</v>
      </c>
      <c r="B109" s="34" t="s">
        <v>165</v>
      </c>
      <c r="C109" s="15">
        <v>106689</v>
      </c>
      <c r="D109" s="37">
        <v>44866</v>
      </c>
      <c r="E109" s="27">
        <v>4584</v>
      </c>
      <c r="F109" s="18" t="s">
        <v>14</v>
      </c>
      <c r="G109" s="18">
        <v>4584</v>
      </c>
      <c r="H109" s="18">
        <f t="shared" si="13"/>
        <v>0</v>
      </c>
      <c r="I109" s="18" t="s">
        <v>19</v>
      </c>
    </row>
    <row r="110" spans="1:9" s="33" customFormat="1" ht="75" customHeight="1" x14ac:dyDescent="0.25">
      <c r="A110" s="15" t="s">
        <v>166</v>
      </c>
      <c r="B110" s="40" t="s">
        <v>167</v>
      </c>
      <c r="C110" s="15" t="s">
        <v>168</v>
      </c>
      <c r="D110" s="17">
        <v>44866</v>
      </c>
      <c r="E110" s="27">
        <v>13794.35</v>
      </c>
      <c r="F110" s="18" t="s">
        <v>14</v>
      </c>
      <c r="G110" s="18">
        <v>13794.35</v>
      </c>
      <c r="H110" s="18">
        <f t="shared" si="13"/>
        <v>0</v>
      </c>
      <c r="I110" s="18" t="s">
        <v>19</v>
      </c>
    </row>
    <row r="111" spans="1:9" s="33" customFormat="1" ht="60" customHeight="1" x14ac:dyDescent="0.25">
      <c r="A111" s="15" t="s">
        <v>169</v>
      </c>
      <c r="B111" s="16" t="s">
        <v>170</v>
      </c>
      <c r="C111" s="15" t="s">
        <v>171</v>
      </c>
      <c r="D111" s="36">
        <v>44867</v>
      </c>
      <c r="E111" s="27">
        <v>23065.98</v>
      </c>
      <c r="F111" s="18" t="s">
        <v>14</v>
      </c>
      <c r="G111" s="18">
        <v>23065.98</v>
      </c>
      <c r="H111" s="18">
        <f t="shared" si="13"/>
        <v>0</v>
      </c>
      <c r="I111" s="18" t="s">
        <v>19</v>
      </c>
    </row>
    <row r="112" spans="1:9" s="33" customFormat="1" ht="30" customHeight="1" x14ac:dyDescent="0.25">
      <c r="A112" s="15" t="s">
        <v>169</v>
      </c>
      <c r="B112" s="16" t="s">
        <v>172</v>
      </c>
      <c r="C112" s="15" t="s">
        <v>171</v>
      </c>
      <c r="D112" s="36">
        <v>44867</v>
      </c>
      <c r="E112" s="27">
        <v>2130</v>
      </c>
      <c r="F112" s="18" t="s">
        <v>14</v>
      </c>
      <c r="G112" s="18">
        <v>2130</v>
      </c>
      <c r="H112" s="18">
        <f t="shared" si="13"/>
        <v>0</v>
      </c>
      <c r="I112" s="18" t="s">
        <v>19</v>
      </c>
    </row>
    <row r="113" spans="1:9" s="33" customFormat="1" ht="30" customHeight="1" x14ac:dyDescent="0.25">
      <c r="A113" s="15" t="s">
        <v>169</v>
      </c>
      <c r="B113" s="16" t="s">
        <v>173</v>
      </c>
      <c r="C113" s="15" t="s">
        <v>171</v>
      </c>
      <c r="D113" s="36">
        <v>44867</v>
      </c>
      <c r="E113" s="27">
        <v>2127</v>
      </c>
      <c r="F113" s="18" t="s">
        <v>14</v>
      </c>
      <c r="G113" s="18">
        <v>2127</v>
      </c>
      <c r="H113" s="18">
        <f t="shared" si="13"/>
        <v>0</v>
      </c>
      <c r="I113" s="18" t="s">
        <v>19</v>
      </c>
    </row>
    <row r="114" spans="1:9" s="33" customFormat="1" ht="45" customHeight="1" x14ac:dyDescent="0.25">
      <c r="A114" s="15" t="s">
        <v>169</v>
      </c>
      <c r="B114" s="16" t="s">
        <v>174</v>
      </c>
      <c r="C114" s="15" t="s">
        <v>171</v>
      </c>
      <c r="D114" s="36">
        <v>44867</v>
      </c>
      <c r="E114" s="27">
        <v>360</v>
      </c>
      <c r="F114" s="18" t="s">
        <v>14</v>
      </c>
      <c r="G114" s="18">
        <v>360</v>
      </c>
      <c r="H114" s="18">
        <f t="shared" si="13"/>
        <v>0</v>
      </c>
      <c r="I114" s="18" t="s">
        <v>19</v>
      </c>
    </row>
    <row r="115" spans="1:9" s="33" customFormat="1" ht="45" customHeight="1" x14ac:dyDescent="0.25">
      <c r="A115" s="15" t="s">
        <v>1773</v>
      </c>
      <c r="B115" s="16" t="s">
        <v>175</v>
      </c>
      <c r="C115" s="15" t="s">
        <v>176</v>
      </c>
      <c r="D115" s="37">
        <v>44868</v>
      </c>
      <c r="E115" s="27">
        <v>88264</v>
      </c>
      <c r="F115" s="18" t="s">
        <v>14</v>
      </c>
      <c r="G115" s="18">
        <v>88264</v>
      </c>
      <c r="H115" s="18">
        <f t="shared" si="13"/>
        <v>0</v>
      </c>
      <c r="I115" s="18" t="s">
        <v>19</v>
      </c>
    </row>
    <row r="116" spans="1:9" s="33" customFormat="1" ht="45" customHeight="1" x14ac:dyDescent="0.25">
      <c r="A116" s="15" t="s">
        <v>84</v>
      </c>
      <c r="B116" s="16" t="s">
        <v>177</v>
      </c>
      <c r="C116" s="15" t="s">
        <v>178</v>
      </c>
      <c r="D116" s="37">
        <v>44868</v>
      </c>
      <c r="E116" s="27">
        <v>2275</v>
      </c>
      <c r="F116" s="18" t="s">
        <v>14</v>
      </c>
      <c r="G116" s="18">
        <v>2275</v>
      </c>
      <c r="H116" s="18">
        <f t="shared" si="13"/>
        <v>0</v>
      </c>
      <c r="I116" s="18" t="s">
        <v>19</v>
      </c>
    </row>
    <row r="117" spans="1:9" s="33" customFormat="1" ht="45" customHeight="1" x14ac:dyDescent="0.25">
      <c r="A117" s="15" t="s">
        <v>84</v>
      </c>
      <c r="B117" s="16" t="s">
        <v>179</v>
      </c>
      <c r="C117" s="15" t="s">
        <v>180</v>
      </c>
      <c r="D117" s="37">
        <v>44868</v>
      </c>
      <c r="E117" s="27">
        <v>1365</v>
      </c>
      <c r="F117" s="18" t="s">
        <v>14</v>
      </c>
      <c r="G117" s="18">
        <v>1365</v>
      </c>
      <c r="H117" s="18">
        <f t="shared" si="13"/>
        <v>0</v>
      </c>
      <c r="I117" s="18" t="s">
        <v>19</v>
      </c>
    </row>
    <row r="118" spans="1:9" s="33" customFormat="1" ht="45" customHeight="1" x14ac:dyDescent="0.25">
      <c r="A118" s="15" t="s">
        <v>181</v>
      </c>
      <c r="B118" s="16" t="s">
        <v>182</v>
      </c>
      <c r="C118" s="15">
        <v>135023</v>
      </c>
      <c r="D118" s="37">
        <v>44868</v>
      </c>
      <c r="E118" s="27">
        <v>3360</v>
      </c>
      <c r="F118" s="18" t="s">
        <v>14</v>
      </c>
      <c r="G118" s="18">
        <v>3360</v>
      </c>
      <c r="H118" s="18">
        <f t="shared" si="13"/>
        <v>0</v>
      </c>
      <c r="I118" s="18" t="s">
        <v>19</v>
      </c>
    </row>
    <row r="119" spans="1:9" s="33" customFormat="1" ht="60" customHeight="1" x14ac:dyDescent="0.25">
      <c r="A119" s="15" t="s">
        <v>183</v>
      </c>
      <c r="B119" s="16" t="s">
        <v>184</v>
      </c>
      <c r="C119" s="15">
        <v>8912</v>
      </c>
      <c r="D119" s="26">
        <v>44869</v>
      </c>
      <c r="E119" s="27">
        <v>8000</v>
      </c>
      <c r="F119" s="18" t="s">
        <v>14</v>
      </c>
      <c r="G119" s="18">
        <v>8000</v>
      </c>
      <c r="H119" s="18">
        <f t="shared" si="13"/>
        <v>0</v>
      </c>
      <c r="I119" s="18" t="s">
        <v>19</v>
      </c>
    </row>
    <row r="120" spans="1:9" s="33" customFormat="1" ht="45" customHeight="1" x14ac:dyDescent="0.25">
      <c r="A120" s="15" t="s">
        <v>84</v>
      </c>
      <c r="B120" s="16" t="s">
        <v>185</v>
      </c>
      <c r="C120" s="15" t="s">
        <v>186</v>
      </c>
      <c r="D120" s="37">
        <v>44874</v>
      </c>
      <c r="E120" s="27">
        <v>4290</v>
      </c>
      <c r="F120" s="18" t="s">
        <v>14</v>
      </c>
      <c r="G120" s="18">
        <v>4290</v>
      </c>
      <c r="H120" s="18">
        <f t="shared" si="13"/>
        <v>0</v>
      </c>
      <c r="I120" s="18" t="s">
        <v>19</v>
      </c>
    </row>
    <row r="121" spans="1:9" s="33" customFormat="1" ht="45" customHeight="1" x14ac:dyDescent="0.25">
      <c r="A121" s="15" t="s">
        <v>84</v>
      </c>
      <c r="B121" s="16" t="s">
        <v>187</v>
      </c>
      <c r="C121" s="15" t="s">
        <v>188</v>
      </c>
      <c r="D121" s="37">
        <v>44874</v>
      </c>
      <c r="E121" s="27">
        <v>4160</v>
      </c>
      <c r="F121" s="18" t="s">
        <v>14</v>
      </c>
      <c r="G121" s="18">
        <v>4160</v>
      </c>
      <c r="H121" s="18">
        <f t="shared" si="13"/>
        <v>0</v>
      </c>
      <c r="I121" s="18" t="s">
        <v>19</v>
      </c>
    </row>
    <row r="122" spans="1:9" s="33" customFormat="1" ht="45" customHeight="1" x14ac:dyDescent="0.25">
      <c r="A122" s="15" t="s">
        <v>84</v>
      </c>
      <c r="B122" s="16" t="s">
        <v>189</v>
      </c>
      <c r="C122" s="15" t="s">
        <v>190</v>
      </c>
      <c r="D122" s="37">
        <v>44874</v>
      </c>
      <c r="E122" s="27">
        <v>5005</v>
      </c>
      <c r="F122" s="18" t="s">
        <v>14</v>
      </c>
      <c r="G122" s="18">
        <v>5005</v>
      </c>
      <c r="H122" s="18">
        <f t="shared" si="13"/>
        <v>0</v>
      </c>
      <c r="I122" s="18" t="s">
        <v>19</v>
      </c>
    </row>
    <row r="123" spans="1:9" s="33" customFormat="1" ht="45" customHeight="1" x14ac:dyDescent="0.25">
      <c r="A123" s="15" t="s">
        <v>84</v>
      </c>
      <c r="B123" s="16" t="s">
        <v>191</v>
      </c>
      <c r="C123" s="15" t="s">
        <v>192</v>
      </c>
      <c r="D123" s="37">
        <v>44874</v>
      </c>
      <c r="E123" s="27">
        <v>3640</v>
      </c>
      <c r="F123" s="18" t="s">
        <v>14</v>
      </c>
      <c r="G123" s="18">
        <v>3640</v>
      </c>
      <c r="H123" s="18">
        <f t="shared" si="13"/>
        <v>0</v>
      </c>
      <c r="I123" s="18" t="s">
        <v>19</v>
      </c>
    </row>
    <row r="124" spans="1:9" s="33" customFormat="1" ht="45" customHeight="1" x14ac:dyDescent="0.25">
      <c r="A124" s="15" t="s">
        <v>84</v>
      </c>
      <c r="B124" s="16" t="s">
        <v>193</v>
      </c>
      <c r="C124" s="15" t="s">
        <v>194</v>
      </c>
      <c r="D124" s="37">
        <v>44874</v>
      </c>
      <c r="E124" s="27">
        <v>4875</v>
      </c>
      <c r="F124" s="18" t="s">
        <v>14</v>
      </c>
      <c r="G124" s="18">
        <v>4875</v>
      </c>
      <c r="H124" s="18">
        <f t="shared" si="13"/>
        <v>0</v>
      </c>
      <c r="I124" s="18" t="s">
        <v>19</v>
      </c>
    </row>
    <row r="125" spans="1:9" s="33" customFormat="1" ht="70.5" customHeight="1" x14ac:dyDescent="0.25">
      <c r="A125" s="15" t="s">
        <v>195</v>
      </c>
      <c r="B125" s="16" t="s">
        <v>196</v>
      </c>
      <c r="C125" s="15" t="s">
        <v>197</v>
      </c>
      <c r="D125" s="36">
        <v>44874</v>
      </c>
      <c r="E125" s="27">
        <v>5804.78</v>
      </c>
      <c r="F125" s="18" t="s">
        <v>14</v>
      </c>
      <c r="G125" s="18">
        <v>5804.78</v>
      </c>
      <c r="H125" s="18">
        <f t="shared" si="13"/>
        <v>0</v>
      </c>
      <c r="I125" s="18" t="s">
        <v>19</v>
      </c>
    </row>
    <row r="126" spans="1:9" s="33" customFormat="1" ht="60" customHeight="1" x14ac:dyDescent="0.25">
      <c r="A126" s="15" t="s">
        <v>198</v>
      </c>
      <c r="B126" s="16" t="s">
        <v>199</v>
      </c>
      <c r="C126" s="15">
        <v>8942</v>
      </c>
      <c r="D126" s="26">
        <v>44874</v>
      </c>
      <c r="E126" s="27">
        <v>3000</v>
      </c>
      <c r="F126" s="18" t="s">
        <v>14</v>
      </c>
      <c r="G126" s="18">
        <v>3000</v>
      </c>
      <c r="H126" s="18">
        <f t="shared" si="13"/>
        <v>0</v>
      </c>
      <c r="I126" s="18" t="s">
        <v>19</v>
      </c>
    </row>
    <row r="127" spans="1:9" s="33" customFormat="1" ht="45" customHeight="1" x14ac:dyDescent="0.25">
      <c r="A127" s="15" t="s">
        <v>200</v>
      </c>
      <c r="B127" s="16" t="s">
        <v>201</v>
      </c>
      <c r="C127" s="15">
        <v>8944</v>
      </c>
      <c r="D127" s="26">
        <v>44874</v>
      </c>
      <c r="E127" s="27">
        <v>4800</v>
      </c>
      <c r="F127" s="18" t="s">
        <v>14</v>
      </c>
      <c r="G127" s="18">
        <v>4800</v>
      </c>
      <c r="H127" s="18">
        <f t="shared" si="13"/>
        <v>0</v>
      </c>
      <c r="I127" s="18" t="s">
        <v>19</v>
      </c>
    </row>
    <row r="128" spans="1:9" s="33" customFormat="1" ht="45" customHeight="1" x14ac:dyDescent="0.25">
      <c r="A128" s="15" t="s">
        <v>84</v>
      </c>
      <c r="B128" s="16" t="s">
        <v>202</v>
      </c>
      <c r="C128" s="15" t="s">
        <v>203</v>
      </c>
      <c r="D128" s="37">
        <v>44876</v>
      </c>
      <c r="E128" s="27">
        <v>5720</v>
      </c>
      <c r="F128" s="18" t="s">
        <v>14</v>
      </c>
      <c r="G128" s="18">
        <v>5720</v>
      </c>
      <c r="H128" s="18">
        <f t="shared" si="13"/>
        <v>0</v>
      </c>
      <c r="I128" s="18" t="s">
        <v>19</v>
      </c>
    </row>
    <row r="129" spans="1:11" s="33" customFormat="1" ht="45" customHeight="1" x14ac:dyDescent="0.25">
      <c r="A129" s="15" t="s">
        <v>1964</v>
      </c>
      <c r="B129" s="16" t="s">
        <v>204</v>
      </c>
      <c r="C129" s="15" t="s">
        <v>205</v>
      </c>
      <c r="D129" s="36">
        <v>44876</v>
      </c>
      <c r="E129" s="27">
        <v>160822.20000000001</v>
      </c>
      <c r="F129" s="18" t="s">
        <v>14</v>
      </c>
      <c r="G129" s="18">
        <v>160822.20000000001</v>
      </c>
      <c r="H129" s="18">
        <f t="shared" si="13"/>
        <v>0</v>
      </c>
      <c r="I129" s="18" t="s">
        <v>19</v>
      </c>
    </row>
    <row r="130" spans="1:11" s="33" customFormat="1" ht="90" customHeight="1" x14ac:dyDescent="0.25">
      <c r="A130" s="15" t="s">
        <v>71</v>
      </c>
      <c r="B130" s="16" t="s">
        <v>206</v>
      </c>
      <c r="C130" s="15" t="s">
        <v>207</v>
      </c>
      <c r="D130" s="36">
        <v>44876</v>
      </c>
      <c r="E130" s="27">
        <v>14506.7</v>
      </c>
      <c r="F130" s="18" t="s">
        <v>14</v>
      </c>
      <c r="G130" s="18">
        <v>14506.7</v>
      </c>
      <c r="H130" s="18">
        <f t="shared" si="13"/>
        <v>0</v>
      </c>
      <c r="I130" s="18" t="s">
        <v>19</v>
      </c>
    </row>
    <row r="131" spans="1:11" s="33" customFormat="1" ht="75" customHeight="1" x14ac:dyDescent="0.25">
      <c r="A131" s="15" t="s">
        <v>208</v>
      </c>
      <c r="B131" s="16" t="s">
        <v>209</v>
      </c>
      <c r="C131" s="15" t="s">
        <v>210</v>
      </c>
      <c r="D131" s="36">
        <v>44876</v>
      </c>
      <c r="E131" s="27">
        <v>2927.77</v>
      </c>
      <c r="F131" s="18" t="s">
        <v>14</v>
      </c>
      <c r="G131" s="18">
        <v>2927.77</v>
      </c>
      <c r="H131" s="18">
        <f t="shared" ref="H131:H162" si="14">+E131-G131</f>
        <v>0</v>
      </c>
      <c r="I131" s="18" t="s">
        <v>19</v>
      </c>
    </row>
    <row r="132" spans="1:11" s="33" customFormat="1" ht="75" customHeight="1" x14ac:dyDescent="0.25">
      <c r="A132" s="15" t="s">
        <v>208</v>
      </c>
      <c r="B132" s="16" t="s">
        <v>211</v>
      </c>
      <c r="C132" s="15" t="s">
        <v>212</v>
      </c>
      <c r="D132" s="36">
        <v>44876</v>
      </c>
      <c r="E132" s="27">
        <v>3160.88</v>
      </c>
      <c r="F132" s="18" t="s">
        <v>14</v>
      </c>
      <c r="G132" s="18">
        <v>3160.88</v>
      </c>
      <c r="H132" s="18">
        <f t="shared" si="14"/>
        <v>0</v>
      </c>
      <c r="I132" s="18" t="s">
        <v>19</v>
      </c>
    </row>
    <row r="133" spans="1:11" s="33" customFormat="1" ht="75" customHeight="1" x14ac:dyDescent="0.25">
      <c r="A133" s="15" t="s">
        <v>208</v>
      </c>
      <c r="B133" s="16" t="s">
        <v>213</v>
      </c>
      <c r="C133" s="15" t="s">
        <v>214</v>
      </c>
      <c r="D133" s="36">
        <v>44876</v>
      </c>
      <c r="E133" s="27">
        <v>3845.51</v>
      </c>
      <c r="F133" s="18" t="s">
        <v>14</v>
      </c>
      <c r="G133" s="18">
        <v>3845.51</v>
      </c>
      <c r="H133" s="18">
        <f t="shared" si="14"/>
        <v>0</v>
      </c>
      <c r="I133" s="18" t="s">
        <v>19</v>
      </c>
    </row>
    <row r="134" spans="1:11" s="33" customFormat="1" ht="60" customHeight="1" x14ac:dyDescent="0.25">
      <c r="A134" s="15" t="s">
        <v>215</v>
      </c>
      <c r="B134" s="16" t="s">
        <v>216</v>
      </c>
      <c r="C134" s="15" t="s">
        <v>217</v>
      </c>
      <c r="D134" s="36">
        <v>44879</v>
      </c>
      <c r="E134" s="27">
        <v>80705.98</v>
      </c>
      <c r="F134" s="18" t="s">
        <v>14</v>
      </c>
      <c r="G134" s="18">
        <v>80705.98</v>
      </c>
      <c r="H134" s="18">
        <f t="shared" si="14"/>
        <v>0</v>
      </c>
      <c r="I134" s="18" t="s">
        <v>19</v>
      </c>
    </row>
    <row r="135" spans="1:11" s="33" customFormat="1" ht="45" customHeight="1" x14ac:dyDescent="0.25">
      <c r="A135" s="15" t="s">
        <v>218</v>
      </c>
      <c r="B135" s="16" t="s">
        <v>219</v>
      </c>
      <c r="C135" s="15">
        <v>9026</v>
      </c>
      <c r="D135" s="26">
        <v>44880</v>
      </c>
      <c r="E135" s="27">
        <v>6800</v>
      </c>
      <c r="F135" s="18" t="s">
        <v>14</v>
      </c>
      <c r="G135" s="18">
        <v>6800</v>
      </c>
      <c r="H135" s="18">
        <f t="shared" si="14"/>
        <v>0</v>
      </c>
      <c r="I135" s="18" t="s">
        <v>19</v>
      </c>
    </row>
    <row r="136" spans="1:11" s="33" customFormat="1" ht="75" customHeight="1" x14ac:dyDescent="0.25">
      <c r="A136" s="15" t="s">
        <v>220</v>
      </c>
      <c r="B136" s="16" t="s">
        <v>221</v>
      </c>
      <c r="C136" s="15" t="s">
        <v>222</v>
      </c>
      <c r="D136" s="36">
        <v>44880</v>
      </c>
      <c r="E136" s="27">
        <v>88500</v>
      </c>
      <c r="F136" s="18" t="s">
        <v>14</v>
      </c>
      <c r="G136" s="18">
        <v>88500</v>
      </c>
      <c r="H136" s="18">
        <f t="shared" si="14"/>
        <v>0</v>
      </c>
      <c r="I136" s="18" t="s">
        <v>19</v>
      </c>
    </row>
    <row r="137" spans="1:11" s="33" customFormat="1" ht="45" customHeight="1" x14ac:dyDescent="0.25">
      <c r="A137" s="15" t="s">
        <v>220</v>
      </c>
      <c r="B137" s="16" t="s">
        <v>223</v>
      </c>
      <c r="C137" s="15" t="s">
        <v>224</v>
      </c>
      <c r="D137" s="26">
        <v>44880</v>
      </c>
      <c r="E137" s="27">
        <v>3540</v>
      </c>
      <c r="F137" s="18" t="s">
        <v>14</v>
      </c>
      <c r="G137" s="18">
        <v>3540</v>
      </c>
      <c r="H137" s="18">
        <f t="shared" si="14"/>
        <v>0</v>
      </c>
      <c r="I137" s="18" t="s">
        <v>19</v>
      </c>
    </row>
    <row r="138" spans="1:11" s="33" customFormat="1" ht="75" customHeight="1" x14ac:dyDescent="0.25">
      <c r="A138" s="15" t="s">
        <v>225</v>
      </c>
      <c r="B138" s="16" t="s">
        <v>226</v>
      </c>
      <c r="C138" s="15" t="s">
        <v>227</v>
      </c>
      <c r="D138" s="36">
        <v>44881</v>
      </c>
      <c r="E138" s="27">
        <v>640751.80000000005</v>
      </c>
      <c r="F138" s="18" t="s">
        <v>14</v>
      </c>
      <c r="G138" s="18">
        <v>640751.80000000005</v>
      </c>
      <c r="H138" s="18">
        <f t="shared" si="14"/>
        <v>0</v>
      </c>
      <c r="I138" s="18" t="s">
        <v>19</v>
      </c>
    </row>
    <row r="139" spans="1:11" s="33" customFormat="1" ht="60" customHeight="1" x14ac:dyDescent="0.25">
      <c r="A139" s="15" t="s">
        <v>228</v>
      </c>
      <c r="B139" s="16" t="s">
        <v>139</v>
      </c>
      <c r="C139" s="15" t="s">
        <v>229</v>
      </c>
      <c r="D139" s="36">
        <v>44881</v>
      </c>
      <c r="E139" s="27">
        <v>100000</v>
      </c>
      <c r="F139" s="18" t="s">
        <v>14</v>
      </c>
      <c r="G139" s="18">
        <v>100000</v>
      </c>
      <c r="H139" s="18">
        <f t="shared" si="14"/>
        <v>0</v>
      </c>
      <c r="I139" s="18" t="s">
        <v>19</v>
      </c>
    </row>
    <row r="140" spans="1:11" s="33" customFormat="1" ht="30" customHeight="1" x14ac:dyDescent="0.25">
      <c r="A140" s="15" t="s">
        <v>230</v>
      </c>
      <c r="B140" s="16" t="s">
        <v>231</v>
      </c>
      <c r="C140" s="15">
        <v>9046</v>
      </c>
      <c r="D140" s="26">
        <v>44881</v>
      </c>
      <c r="E140" s="27">
        <v>1500</v>
      </c>
      <c r="F140" s="18" t="s">
        <v>14</v>
      </c>
      <c r="G140" s="18">
        <v>1500</v>
      </c>
      <c r="H140" s="18">
        <f t="shared" si="14"/>
        <v>0</v>
      </c>
      <c r="I140" s="18" t="s">
        <v>19</v>
      </c>
    </row>
    <row r="141" spans="1:11" s="33" customFormat="1" ht="90" customHeight="1" x14ac:dyDescent="0.25">
      <c r="A141" s="15" t="s">
        <v>71</v>
      </c>
      <c r="B141" s="16" t="s">
        <v>232</v>
      </c>
      <c r="C141" s="15" t="s">
        <v>233</v>
      </c>
      <c r="D141" s="26">
        <v>44881</v>
      </c>
      <c r="E141" s="27">
        <v>12219.81</v>
      </c>
      <c r="F141" s="18" t="s">
        <v>14</v>
      </c>
      <c r="G141" s="18">
        <v>12219.81</v>
      </c>
      <c r="H141" s="18">
        <f t="shared" si="14"/>
        <v>0</v>
      </c>
      <c r="I141" s="18" t="s">
        <v>19</v>
      </c>
    </row>
    <row r="142" spans="1:11" s="41" customFormat="1" ht="60" customHeight="1" x14ac:dyDescent="0.25">
      <c r="A142" s="15" t="s">
        <v>208</v>
      </c>
      <c r="B142" s="16" t="s">
        <v>234</v>
      </c>
      <c r="C142" s="15" t="s">
        <v>235</v>
      </c>
      <c r="D142" s="36">
        <v>44881</v>
      </c>
      <c r="E142" s="27">
        <v>2890.64</v>
      </c>
      <c r="F142" s="18" t="s">
        <v>14</v>
      </c>
      <c r="G142" s="18">
        <v>2890.64</v>
      </c>
      <c r="H142" s="18">
        <f t="shared" si="14"/>
        <v>0</v>
      </c>
      <c r="I142" s="18" t="s">
        <v>19</v>
      </c>
      <c r="J142" s="33"/>
      <c r="K142" s="33"/>
    </row>
    <row r="143" spans="1:11" s="41" customFormat="1" ht="60" customHeight="1" x14ac:dyDescent="0.25">
      <c r="A143" s="15" t="s">
        <v>208</v>
      </c>
      <c r="B143" s="16" t="s">
        <v>236</v>
      </c>
      <c r="C143" s="15" t="s">
        <v>237</v>
      </c>
      <c r="D143" s="26">
        <v>44881</v>
      </c>
      <c r="E143" s="27">
        <v>2959.44</v>
      </c>
      <c r="F143" s="18" t="s">
        <v>14</v>
      </c>
      <c r="G143" s="18">
        <v>2959.44</v>
      </c>
      <c r="H143" s="18">
        <f t="shared" si="14"/>
        <v>0</v>
      </c>
      <c r="I143" s="18" t="s">
        <v>19</v>
      </c>
      <c r="J143" s="33"/>
      <c r="K143" s="33"/>
    </row>
    <row r="144" spans="1:11" s="41" customFormat="1" ht="60" customHeight="1" x14ac:dyDescent="0.25">
      <c r="A144" s="15" t="s">
        <v>208</v>
      </c>
      <c r="B144" s="16" t="s">
        <v>238</v>
      </c>
      <c r="C144" s="15" t="s">
        <v>239</v>
      </c>
      <c r="D144" s="26">
        <v>44881</v>
      </c>
      <c r="E144" s="27">
        <v>3501.81</v>
      </c>
      <c r="F144" s="18" t="s">
        <v>14</v>
      </c>
      <c r="G144" s="18">
        <v>3501.81</v>
      </c>
      <c r="H144" s="18">
        <f t="shared" si="14"/>
        <v>0</v>
      </c>
      <c r="I144" s="18" t="s">
        <v>19</v>
      </c>
      <c r="J144" s="33"/>
      <c r="K144" s="33"/>
    </row>
    <row r="145" spans="1:11" s="41" customFormat="1" ht="60" customHeight="1" x14ac:dyDescent="0.25">
      <c r="A145" s="15" t="s">
        <v>1964</v>
      </c>
      <c r="B145" s="16" t="s">
        <v>240</v>
      </c>
      <c r="C145" s="15" t="s">
        <v>241</v>
      </c>
      <c r="D145" s="36">
        <v>44882</v>
      </c>
      <c r="E145" s="27">
        <v>154437.9</v>
      </c>
      <c r="F145" s="18" t="s">
        <v>14</v>
      </c>
      <c r="G145" s="18">
        <v>154437.9</v>
      </c>
      <c r="H145" s="18">
        <f t="shared" si="14"/>
        <v>0</v>
      </c>
      <c r="I145" s="18" t="s">
        <v>19</v>
      </c>
      <c r="J145" s="33"/>
      <c r="K145" s="33"/>
    </row>
    <row r="146" spans="1:11" s="41" customFormat="1" ht="45" customHeight="1" x14ac:dyDescent="0.25">
      <c r="A146" s="15" t="s">
        <v>84</v>
      </c>
      <c r="B146" s="16" t="s">
        <v>242</v>
      </c>
      <c r="C146" s="15" t="s">
        <v>243</v>
      </c>
      <c r="D146" s="26">
        <v>44882</v>
      </c>
      <c r="E146" s="27">
        <v>3705</v>
      </c>
      <c r="F146" s="18" t="s">
        <v>14</v>
      </c>
      <c r="G146" s="18">
        <v>3705</v>
      </c>
      <c r="H146" s="18">
        <f t="shared" si="14"/>
        <v>0</v>
      </c>
      <c r="I146" s="18" t="s">
        <v>19</v>
      </c>
      <c r="J146" s="33"/>
      <c r="K146" s="33"/>
    </row>
    <row r="147" spans="1:11" s="41" customFormat="1" ht="30" customHeight="1" x14ac:dyDescent="0.25">
      <c r="A147" s="15" t="s">
        <v>125</v>
      </c>
      <c r="B147" s="16" t="s">
        <v>126</v>
      </c>
      <c r="C147" s="15" t="s">
        <v>244</v>
      </c>
      <c r="D147" s="36">
        <v>44882</v>
      </c>
      <c r="E147" s="27">
        <v>8443</v>
      </c>
      <c r="F147" s="18" t="s">
        <v>14</v>
      </c>
      <c r="G147" s="18">
        <v>8443</v>
      </c>
      <c r="H147" s="18">
        <f t="shared" si="14"/>
        <v>0</v>
      </c>
      <c r="I147" s="18" t="s">
        <v>19</v>
      </c>
      <c r="J147" s="33"/>
      <c r="K147" s="33"/>
    </row>
    <row r="148" spans="1:11" s="41" customFormat="1" ht="60" customHeight="1" x14ac:dyDescent="0.25">
      <c r="A148" s="15" t="s">
        <v>245</v>
      </c>
      <c r="B148" s="16" t="s">
        <v>246</v>
      </c>
      <c r="C148" s="15">
        <v>45470</v>
      </c>
      <c r="D148" s="26">
        <v>44884</v>
      </c>
      <c r="E148" s="27">
        <v>17900.03</v>
      </c>
      <c r="F148" s="18" t="s">
        <v>14</v>
      </c>
      <c r="G148" s="18">
        <v>17900.03</v>
      </c>
      <c r="H148" s="18">
        <f t="shared" si="14"/>
        <v>0</v>
      </c>
      <c r="I148" s="18" t="s">
        <v>19</v>
      </c>
      <c r="J148" s="33"/>
      <c r="K148" s="33"/>
    </row>
    <row r="149" spans="1:11" s="41" customFormat="1" ht="44.25" customHeight="1" x14ac:dyDescent="0.25">
      <c r="A149" s="15" t="s">
        <v>247</v>
      </c>
      <c r="B149" s="16" t="s">
        <v>248</v>
      </c>
      <c r="C149" s="15" t="s">
        <v>249</v>
      </c>
      <c r="D149" s="26">
        <v>44886</v>
      </c>
      <c r="E149" s="27">
        <v>87438</v>
      </c>
      <c r="F149" s="18" t="s">
        <v>14</v>
      </c>
      <c r="G149" s="18">
        <v>87438</v>
      </c>
      <c r="H149" s="18">
        <f t="shared" si="14"/>
        <v>0</v>
      </c>
      <c r="I149" s="18" t="s">
        <v>19</v>
      </c>
      <c r="J149" s="33"/>
      <c r="K149" s="33"/>
    </row>
    <row r="150" spans="1:11" s="41" customFormat="1" ht="60" customHeight="1" x14ac:dyDescent="0.25">
      <c r="A150" s="15" t="s">
        <v>250</v>
      </c>
      <c r="B150" s="16" t="s">
        <v>251</v>
      </c>
      <c r="C150" s="15">
        <v>9092</v>
      </c>
      <c r="D150" s="26">
        <v>44887</v>
      </c>
      <c r="E150" s="27">
        <v>2100</v>
      </c>
      <c r="F150" s="18" t="s">
        <v>14</v>
      </c>
      <c r="G150" s="18">
        <v>2100</v>
      </c>
      <c r="H150" s="18">
        <f t="shared" si="14"/>
        <v>0</v>
      </c>
      <c r="I150" s="18" t="s">
        <v>19</v>
      </c>
      <c r="J150" s="33"/>
      <c r="K150" s="33"/>
    </row>
    <row r="151" spans="1:11" s="41" customFormat="1" ht="60" customHeight="1" x14ac:dyDescent="0.25">
      <c r="A151" s="15" t="s">
        <v>252</v>
      </c>
      <c r="B151" s="16" t="s">
        <v>253</v>
      </c>
      <c r="C151" s="15">
        <v>1689</v>
      </c>
      <c r="D151" s="26">
        <v>44887</v>
      </c>
      <c r="E151" s="27">
        <v>33925</v>
      </c>
      <c r="F151" s="18" t="s">
        <v>14</v>
      </c>
      <c r="G151" s="18">
        <v>33925</v>
      </c>
      <c r="H151" s="18">
        <f t="shared" si="14"/>
        <v>0</v>
      </c>
      <c r="I151" s="18" t="s">
        <v>19</v>
      </c>
      <c r="J151" s="33"/>
      <c r="K151" s="33"/>
    </row>
    <row r="152" spans="1:11" s="41" customFormat="1" ht="30" customHeight="1" x14ac:dyDescent="0.25">
      <c r="A152" s="15" t="s">
        <v>254</v>
      </c>
      <c r="B152" s="16" t="s">
        <v>255</v>
      </c>
      <c r="C152" s="15" t="s">
        <v>256</v>
      </c>
      <c r="D152" s="26">
        <v>44887</v>
      </c>
      <c r="E152" s="27">
        <v>72681.13</v>
      </c>
      <c r="F152" s="18" t="s">
        <v>14</v>
      </c>
      <c r="G152" s="18">
        <v>72681.13</v>
      </c>
      <c r="H152" s="18">
        <f t="shared" si="14"/>
        <v>0</v>
      </c>
      <c r="I152" s="18" t="s">
        <v>19</v>
      </c>
      <c r="J152" s="33"/>
      <c r="K152" s="33"/>
    </row>
    <row r="153" spans="1:11" s="41" customFormat="1" ht="30" customHeight="1" x14ac:dyDescent="0.25">
      <c r="A153" s="15" t="s">
        <v>257</v>
      </c>
      <c r="B153" s="16" t="s">
        <v>255</v>
      </c>
      <c r="C153" s="15" t="s">
        <v>258</v>
      </c>
      <c r="D153" s="26">
        <v>44887</v>
      </c>
      <c r="E153" s="27">
        <v>8306.41</v>
      </c>
      <c r="F153" s="18" t="s">
        <v>14</v>
      </c>
      <c r="G153" s="18">
        <v>8306.41</v>
      </c>
      <c r="H153" s="18">
        <f t="shared" si="14"/>
        <v>0</v>
      </c>
      <c r="I153" s="18" t="s">
        <v>19</v>
      </c>
      <c r="J153" s="33"/>
      <c r="K153" s="33"/>
    </row>
    <row r="154" spans="1:11" s="41" customFormat="1" ht="45" customHeight="1" x14ac:dyDescent="0.25">
      <c r="A154" s="15" t="s">
        <v>259</v>
      </c>
      <c r="B154" s="16" t="s">
        <v>260</v>
      </c>
      <c r="C154" s="15">
        <v>9106</v>
      </c>
      <c r="D154" s="26">
        <v>44888</v>
      </c>
      <c r="E154" s="27">
        <v>1500</v>
      </c>
      <c r="F154" s="18" t="s">
        <v>14</v>
      </c>
      <c r="G154" s="24"/>
      <c r="H154" s="18">
        <f t="shared" si="14"/>
        <v>1500</v>
      </c>
      <c r="I154" s="18" t="s">
        <v>15</v>
      </c>
      <c r="J154" s="33"/>
      <c r="K154" s="33"/>
    </row>
    <row r="155" spans="1:11" s="41" customFormat="1" ht="75" customHeight="1" x14ac:dyDescent="0.25">
      <c r="A155" s="15" t="s">
        <v>1678</v>
      </c>
      <c r="B155" s="16" t="s">
        <v>261</v>
      </c>
      <c r="C155" s="15">
        <v>5</v>
      </c>
      <c r="D155" s="26">
        <v>44888</v>
      </c>
      <c r="E155" s="27">
        <v>184850.13</v>
      </c>
      <c r="F155" s="18" t="s">
        <v>14</v>
      </c>
      <c r="G155" s="18">
        <v>184850.13</v>
      </c>
      <c r="H155" s="18">
        <f t="shared" si="14"/>
        <v>0</v>
      </c>
      <c r="I155" s="18" t="s">
        <v>19</v>
      </c>
      <c r="J155" s="33"/>
      <c r="K155" s="33"/>
    </row>
    <row r="156" spans="1:11" s="41" customFormat="1" ht="75" customHeight="1" x14ac:dyDescent="0.25">
      <c r="A156" s="15" t="s">
        <v>1678</v>
      </c>
      <c r="B156" s="16" t="s">
        <v>262</v>
      </c>
      <c r="C156" s="15">
        <v>6</v>
      </c>
      <c r="D156" s="26">
        <v>44889</v>
      </c>
      <c r="E156" s="27">
        <v>184850.13</v>
      </c>
      <c r="F156" s="18" t="s">
        <v>14</v>
      </c>
      <c r="G156" s="18">
        <v>184850.13</v>
      </c>
      <c r="H156" s="18">
        <f t="shared" si="14"/>
        <v>0</v>
      </c>
      <c r="I156" s="18" t="s">
        <v>19</v>
      </c>
      <c r="J156" s="33"/>
      <c r="K156" s="33"/>
    </row>
    <row r="157" spans="1:11" s="41" customFormat="1" ht="60" customHeight="1" x14ac:dyDescent="0.25">
      <c r="A157" s="15" t="s">
        <v>263</v>
      </c>
      <c r="B157" s="16" t="s">
        <v>264</v>
      </c>
      <c r="C157" s="15">
        <v>9116</v>
      </c>
      <c r="D157" s="26">
        <v>44889</v>
      </c>
      <c r="E157" s="27">
        <v>1050</v>
      </c>
      <c r="F157" s="18" t="s">
        <v>14</v>
      </c>
      <c r="G157" s="18">
        <v>1050</v>
      </c>
      <c r="H157" s="18">
        <f t="shared" si="14"/>
        <v>0</v>
      </c>
      <c r="I157" s="18" t="s">
        <v>19</v>
      </c>
      <c r="J157" s="33"/>
      <c r="K157" s="33"/>
    </row>
    <row r="158" spans="1:11" s="41" customFormat="1" ht="60" customHeight="1" x14ac:dyDescent="0.25">
      <c r="A158" s="15" t="s">
        <v>265</v>
      </c>
      <c r="B158" s="16" t="s">
        <v>266</v>
      </c>
      <c r="C158" s="15">
        <v>9118</v>
      </c>
      <c r="D158" s="26">
        <v>44889</v>
      </c>
      <c r="E158" s="27">
        <v>2400</v>
      </c>
      <c r="F158" s="18" t="s">
        <v>14</v>
      </c>
      <c r="G158" s="18">
        <v>2400</v>
      </c>
      <c r="H158" s="18">
        <f t="shared" si="14"/>
        <v>0</v>
      </c>
      <c r="I158" s="18" t="s">
        <v>19</v>
      </c>
      <c r="J158" s="33"/>
      <c r="K158" s="33"/>
    </row>
    <row r="159" spans="1:11" s="41" customFormat="1" ht="45" customHeight="1" x14ac:dyDescent="0.25">
      <c r="A159" s="15" t="s">
        <v>267</v>
      </c>
      <c r="B159" s="16" t="s">
        <v>268</v>
      </c>
      <c r="C159" s="15">
        <v>9123</v>
      </c>
      <c r="D159" s="26">
        <v>44889</v>
      </c>
      <c r="E159" s="27">
        <v>1500</v>
      </c>
      <c r="F159" s="18" t="s">
        <v>14</v>
      </c>
      <c r="G159" s="18">
        <v>1500</v>
      </c>
      <c r="H159" s="18">
        <f t="shared" si="14"/>
        <v>0</v>
      </c>
      <c r="I159" s="18" t="s">
        <v>19</v>
      </c>
      <c r="J159" s="33"/>
      <c r="K159" s="33"/>
    </row>
    <row r="160" spans="1:11" s="41" customFormat="1" ht="60" customHeight="1" x14ac:dyDescent="0.25">
      <c r="A160" s="15" t="s">
        <v>269</v>
      </c>
      <c r="B160" s="16" t="s">
        <v>270</v>
      </c>
      <c r="C160" s="15">
        <v>9137</v>
      </c>
      <c r="D160" s="26">
        <v>44890</v>
      </c>
      <c r="E160" s="27">
        <v>2400</v>
      </c>
      <c r="F160" s="18" t="s">
        <v>14</v>
      </c>
      <c r="G160" s="18">
        <v>2400</v>
      </c>
      <c r="H160" s="18">
        <f t="shared" si="14"/>
        <v>0</v>
      </c>
      <c r="I160" s="18" t="s">
        <v>19</v>
      </c>
      <c r="J160" s="33"/>
      <c r="K160" s="33"/>
    </row>
    <row r="161" spans="1:11" s="41" customFormat="1" ht="45" customHeight="1" x14ac:dyDescent="0.25">
      <c r="A161" s="15" t="s">
        <v>271</v>
      </c>
      <c r="B161" s="16" t="s">
        <v>272</v>
      </c>
      <c r="C161" s="15">
        <v>9139</v>
      </c>
      <c r="D161" s="26">
        <v>44890</v>
      </c>
      <c r="E161" s="27">
        <v>3000</v>
      </c>
      <c r="F161" s="18" t="s">
        <v>14</v>
      </c>
      <c r="G161" s="24"/>
      <c r="H161" s="18">
        <f t="shared" si="14"/>
        <v>3000</v>
      </c>
      <c r="I161" s="18" t="s">
        <v>15</v>
      </c>
      <c r="J161" s="33"/>
      <c r="K161" s="33"/>
    </row>
    <row r="162" spans="1:11" s="41" customFormat="1" ht="45" customHeight="1" x14ac:dyDescent="0.25">
      <c r="A162" s="15" t="s">
        <v>273</v>
      </c>
      <c r="B162" s="16" t="s">
        <v>274</v>
      </c>
      <c r="C162" s="15">
        <v>9142</v>
      </c>
      <c r="D162" s="26">
        <v>44890</v>
      </c>
      <c r="E162" s="27">
        <v>4000</v>
      </c>
      <c r="F162" s="18" t="s">
        <v>14</v>
      </c>
      <c r="G162" s="18">
        <v>4000</v>
      </c>
      <c r="H162" s="18">
        <f t="shared" si="14"/>
        <v>0</v>
      </c>
      <c r="I162" s="18" t="s">
        <v>19</v>
      </c>
      <c r="J162" s="33"/>
      <c r="K162" s="33"/>
    </row>
    <row r="163" spans="1:11" s="41" customFormat="1" ht="45" customHeight="1" x14ac:dyDescent="0.25">
      <c r="A163" s="15" t="s">
        <v>275</v>
      </c>
      <c r="B163" s="16" t="s">
        <v>276</v>
      </c>
      <c r="C163" s="15">
        <v>9150</v>
      </c>
      <c r="D163" s="26">
        <v>44890</v>
      </c>
      <c r="E163" s="27">
        <v>4400</v>
      </c>
      <c r="F163" s="18" t="s">
        <v>14</v>
      </c>
      <c r="G163" s="18">
        <v>4400</v>
      </c>
      <c r="H163" s="18">
        <f t="shared" ref="H163:H177" si="15">+E163-G163</f>
        <v>0</v>
      </c>
      <c r="I163" s="18" t="s">
        <v>19</v>
      </c>
      <c r="J163" s="33"/>
      <c r="K163" s="33"/>
    </row>
    <row r="164" spans="1:11" s="41" customFormat="1" ht="45" customHeight="1" x14ac:dyDescent="0.25">
      <c r="A164" s="15" t="s">
        <v>277</v>
      </c>
      <c r="B164" s="16" t="s">
        <v>278</v>
      </c>
      <c r="C164" s="15">
        <v>9154</v>
      </c>
      <c r="D164" s="26">
        <v>44890</v>
      </c>
      <c r="E164" s="27">
        <v>14400</v>
      </c>
      <c r="F164" s="18" t="s">
        <v>14</v>
      </c>
      <c r="G164" s="18">
        <v>14400</v>
      </c>
      <c r="H164" s="18">
        <f t="shared" si="15"/>
        <v>0</v>
      </c>
      <c r="I164" s="18" t="s">
        <v>19</v>
      </c>
      <c r="J164" s="33"/>
      <c r="K164" s="33"/>
    </row>
    <row r="165" spans="1:11" s="41" customFormat="1" ht="45" customHeight="1" x14ac:dyDescent="0.25">
      <c r="A165" s="15" t="s">
        <v>279</v>
      </c>
      <c r="B165" s="16" t="s">
        <v>280</v>
      </c>
      <c r="C165" s="15">
        <v>9156</v>
      </c>
      <c r="D165" s="26">
        <v>44890</v>
      </c>
      <c r="E165" s="27">
        <v>4800</v>
      </c>
      <c r="F165" s="18" t="s">
        <v>14</v>
      </c>
      <c r="G165" s="18">
        <v>4800</v>
      </c>
      <c r="H165" s="18">
        <f t="shared" si="15"/>
        <v>0</v>
      </c>
      <c r="I165" s="18" t="s">
        <v>19</v>
      </c>
      <c r="J165" s="33"/>
      <c r="K165" s="33"/>
    </row>
    <row r="166" spans="1:11" s="41" customFormat="1" ht="42.6" customHeight="1" x14ac:dyDescent="0.25">
      <c r="A166" s="15" t="s">
        <v>281</v>
      </c>
      <c r="B166" s="16" t="s">
        <v>282</v>
      </c>
      <c r="C166" s="15">
        <v>188647</v>
      </c>
      <c r="D166" s="26">
        <v>44893</v>
      </c>
      <c r="E166" s="27">
        <v>61093.59</v>
      </c>
      <c r="F166" s="18" t="s">
        <v>14</v>
      </c>
      <c r="G166" s="18">
        <v>61093.59</v>
      </c>
      <c r="H166" s="18">
        <f t="shared" si="15"/>
        <v>0</v>
      </c>
      <c r="I166" s="18" t="s">
        <v>19</v>
      </c>
      <c r="J166" s="33"/>
      <c r="K166" s="33"/>
    </row>
    <row r="167" spans="1:11" s="41" customFormat="1" ht="45" customHeight="1" x14ac:dyDescent="0.25">
      <c r="A167" s="15" t="s">
        <v>281</v>
      </c>
      <c r="B167" s="16" t="s">
        <v>282</v>
      </c>
      <c r="C167" s="15">
        <v>188648</v>
      </c>
      <c r="D167" s="26">
        <v>44893</v>
      </c>
      <c r="E167" s="27">
        <v>1832.29</v>
      </c>
      <c r="F167" s="18" t="s">
        <v>14</v>
      </c>
      <c r="G167" s="18">
        <v>1832.29</v>
      </c>
      <c r="H167" s="18">
        <f t="shared" si="15"/>
        <v>0</v>
      </c>
      <c r="I167" s="18" t="s">
        <v>19</v>
      </c>
      <c r="J167" s="33"/>
      <c r="K167" s="33"/>
    </row>
    <row r="168" spans="1:11" s="41" customFormat="1" ht="45" customHeight="1" x14ac:dyDescent="0.25">
      <c r="A168" s="15" t="s">
        <v>281</v>
      </c>
      <c r="B168" s="16" t="s">
        <v>282</v>
      </c>
      <c r="C168" s="15">
        <v>188649</v>
      </c>
      <c r="D168" s="26">
        <v>44893</v>
      </c>
      <c r="E168" s="27">
        <v>1293.5</v>
      </c>
      <c r="F168" s="18" t="s">
        <v>14</v>
      </c>
      <c r="G168" s="18">
        <v>1293.5</v>
      </c>
      <c r="H168" s="18">
        <f t="shared" si="15"/>
        <v>0</v>
      </c>
      <c r="I168" s="18" t="s">
        <v>19</v>
      </c>
      <c r="J168" s="33"/>
      <c r="K168" s="33"/>
    </row>
    <row r="169" spans="1:11" s="41" customFormat="1" ht="60" customHeight="1" x14ac:dyDescent="0.25">
      <c r="A169" s="15" t="s">
        <v>281</v>
      </c>
      <c r="B169" s="16" t="s">
        <v>283</v>
      </c>
      <c r="C169" s="15" t="s">
        <v>284</v>
      </c>
      <c r="D169" s="26">
        <v>44893</v>
      </c>
      <c r="E169" s="27">
        <v>108099.03</v>
      </c>
      <c r="F169" s="18" t="s">
        <v>14</v>
      </c>
      <c r="G169" s="18">
        <v>108099.03</v>
      </c>
      <c r="H169" s="18">
        <f t="shared" si="15"/>
        <v>0</v>
      </c>
      <c r="I169" s="18" t="s">
        <v>19</v>
      </c>
      <c r="J169" s="33"/>
      <c r="K169" s="33"/>
    </row>
    <row r="170" spans="1:11" s="41" customFormat="1" ht="75" customHeight="1" x14ac:dyDescent="0.25">
      <c r="A170" s="15" t="s">
        <v>281</v>
      </c>
      <c r="B170" s="16" t="s">
        <v>285</v>
      </c>
      <c r="C170" s="15">
        <v>188650</v>
      </c>
      <c r="D170" s="26">
        <v>44893</v>
      </c>
      <c r="E170" s="27">
        <v>11992.05</v>
      </c>
      <c r="F170" s="18" t="s">
        <v>14</v>
      </c>
      <c r="G170" s="18">
        <v>11992.05</v>
      </c>
      <c r="H170" s="18">
        <f t="shared" si="15"/>
        <v>0</v>
      </c>
      <c r="I170" s="18" t="s">
        <v>19</v>
      </c>
      <c r="J170" s="33"/>
      <c r="K170" s="33"/>
    </row>
    <row r="171" spans="1:11" s="41" customFormat="1" ht="15" customHeight="1" x14ac:dyDescent="0.25">
      <c r="A171" s="15" t="s">
        <v>67</v>
      </c>
      <c r="B171" s="16" t="s">
        <v>68</v>
      </c>
      <c r="C171" s="15" t="s">
        <v>69</v>
      </c>
      <c r="D171" s="26">
        <v>44895</v>
      </c>
      <c r="E171" s="27">
        <v>2515.5</v>
      </c>
      <c r="F171" s="18" t="s">
        <v>14</v>
      </c>
      <c r="G171" s="18">
        <v>2515.5</v>
      </c>
      <c r="H171" s="18">
        <f t="shared" si="15"/>
        <v>0</v>
      </c>
      <c r="I171" s="18" t="s">
        <v>19</v>
      </c>
      <c r="J171" s="33"/>
      <c r="K171" s="33"/>
    </row>
    <row r="172" spans="1:11" s="41" customFormat="1" ht="60" customHeight="1" x14ac:dyDescent="0.25">
      <c r="A172" s="15" t="s">
        <v>286</v>
      </c>
      <c r="B172" s="16" t="s">
        <v>287</v>
      </c>
      <c r="C172" s="15">
        <v>9215</v>
      </c>
      <c r="D172" s="26">
        <v>44895</v>
      </c>
      <c r="E172" s="27">
        <v>8280</v>
      </c>
      <c r="F172" s="18" t="s">
        <v>14</v>
      </c>
      <c r="G172" s="18">
        <v>8280</v>
      </c>
      <c r="H172" s="18">
        <f t="shared" si="15"/>
        <v>0</v>
      </c>
      <c r="I172" s="18" t="s">
        <v>19</v>
      </c>
      <c r="J172" s="33"/>
      <c r="K172" s="33"/>
    </row>
    <row r="173" spans="1:11" s="41" customFormat="1" ht="19.5" customHeight="1" x14ac:dyDescent="0.25">
      <c r="A173" s="15" t="s">
        <v>288</v>
      </c>
      <c r="B173" s="16" t="s">
        <v>289</v>
      </c>
      <c r="C173" s="15">
        <v>9221</v>
      </c>
      <c r="D173" s="26">
        <v>44895</v>
      </c>
      <c r="E173" s="27">
        <v>3000</v>
      </c>
      <c r="F173" s="18" t="s">
        <v>14</v>
      </c>
      <c r="G173" s="18">
        <v>3000</v>
      </c>
      <c r="H173" s="18">
        <f t="shared" si="15"/>
        <v>0</v>
      </c>
      <c r="I173" s="18" t="s">
        <v>19</v>
      </c>
      <c r="J173" s="33"/>
      <c r="K173" s="33"/>
    </row>
    <row r="174" spans="1:11" s="41" customFormat="1" ht="60" customHeight="1" x14ac:dyDescent="0.25">
      <c r="A174" s="15" t="s">
        <v>290</v>
      </c>
      <c r="B174" s="16" t="s">
        <v>291</v>
      </c>
      <c r="C174" s="15">
        <v>1529</v>
      </c>
      <c r="D174" s="26">
        <v>44895</v>
      </c>
      <c r="E174" s="27">
        <v>16208.99</v>
      </c>
      <c r="F174" s="18" t="s">
        <v>14</v>
      </c>
      <c r="G174" s="18">
        <v>16208.99</v>
      </c>
      <c r="H174" s="18">
        <f t="shared" si="15"/>
        <v>0</v>
      </c>
      <c r="I174" s="18" t="s">
        <v>19</v>
      </c>
      <c r="J174" s="33"/>
      <c r="K174" s="33"/>
    </row>
    <row r="175" spans="1:11" s="41" customFormat="1" ht="60" customHeight="1" x14ac:dyDescent="0.25">
      <c r="A175" s="15" t="s">
        <v>292</v>
      </c>
      <c r="B175" s="16" t="s">
        <v>293</v>
      </c>
      <c r="C175" s="15" t="s">
        <v>294</v>
      </c>
      <c r="D175" s="26">
        <v>44895</v>
      </c>
      <c r="E175" s="27">
        <v>7788</v>
      </c>
      <c r="F175" s="18" t="s">
        <v>14</v>
      </c>
      <c r="G175" s="18">
        <v>7788</v>
      </c>
      <c r="H175" s="18">
        <f t="shared" si="15"/>
        <v>0</v>
      </c>
      <c r="I175" s="18" t="s">
        <v>19</v>
      </c>
      <c r="J175" s="33"/>
      <c r="K175" s="33"/>
    </row>
    <row r="176" spans="1:11" s="41" customFormat="1" ht="50.25" customHeight="1" x14ac:dyDescent="0.25">
      <c r="A176" s="15" t="s">
        <v>16</v>
      </c>
      <c r="B176" s="16" t="s">
        <v>295</v>
      </c>
      <c r="C176" s="15">
        <v>338938</v>
      </c>
      <c r="D176" s="26">
        <v>44895</v>
      </c>
      <c r="E176" s="27">
        <v>645624.89</v>
      </c>
      <c r="F176" s="18" t="s">
        <v>14</v>
      </c>
      <c r="G176" s="18">
        <v>645624.89</v>
      </c>
      <c r="H176" s="18">
        <f t="shared" si="15"/>
        <v>0</v>
      </c>
      <c r="I176" s="18" t="s">
        <v>19</v>
      </c>
      <c r="J176" s="33"/>
      <c r="K176" s="33"/>
    </row>
    <row r="177" spans="1:11" s="41" customFormat="1" ht="50.25" customHeight="1" x14ac:dyDescent="0.25">
      <c r="A177" s="15" t="s">
        <v>16</v>
      </c>
      <c r="B177" s="16" t="s">
        <v>295</v>
      </c>
      <c r="C177" s="15">
        <v>338939</v>
      </c>
      <c r="D177" s="26">
        <v>44895</v>
      </c>
      <c r="E177" s="27">
        <v>14196.69</v>
      </c>
      <c r="F177" s="18" t="s">
        <v>14</v>
      </c>
      <c r="G177" s="18">
        <v>14196.69</v>
      </c>
      <c r="H177" s="18">
        <f t="shared" si="15"/>
        <v>0</v>
      </c>
      <c r="I177" s="18" t="s">
        <v>19</v>
      </c>
      <c r="J177" s="33"/>
      <c r="K177" s="33"/>
    </row>
    <row r="178" spans="1:11" s="41" customFormat="1" ht="15" customHeight="1" x14ac:dyDescent="0.25">
      <c r="A178" s="25" t="s">
        <v>296</v>
      </c>
      <c r="B178" s="16"/>
      <c r="C178" s="15"/>
      <c r="D178" s="35"/>
      <c r="E178" s="31">
        <f>SUM(E99:E177)</f>
        <v>3064896.09</v>
      </c>
      <c r="F178" s="31">
        <f t="shared" ref="F178:H178" si="16">SUM(F99:F177)</f>
        <v>0</v>
      </c>
      <c r="G178" s="31">
        <f t="shared" si="16"/>
        <v>3057396.09</v>
      </c>
      <c r="H178" s="31">
        <f t="shared" si="16"/>
        <v>7500</v>
      </c>
      <c r="I178" s="18"/>
      <c r="J178" s="33"/>
      <c r="K178" s="33"/>
    </row>
    <row r="179" spans="1:11" s="41" customFormat="1" ht="45" customHeight="1" x14ac:dyDescent="0.25">
      <c r="A179" s="15" t="s">
        <v>430</v>
      </c>
      <c r="B179" s="16" t="s">
        <v>297</v>
      </c>
      <c r="C179" s="15" t="s">
        <v>298</v>
      </c>
      <c r="D179" s="26">
        <v>44676</v>
      </c>
      <c r="E179" s="27">
        <v>550</v>
      </c>
      <c r="F179" s="27" t="s">
        <v>14</v>
      </c>
      <c r="G179" s="18">
        <v>550</v>
      </c>
      <c r="H179" s="18">
        <f t="shared" ref="H179:H210" si="17">+E179-G179</f>
        <v>0</v>
      </c>
      <c r="I179" s="18" t="s">
        <v>19</v>
      </c>
      <c r="J179" s="33"/>
      <c r="K179" s="33"/>
    </row>
    <row r="180" spans="1:11" s="41" customFormat="1" ht="15" customHeight="1" x14ac:dyDescent="0.25">
      <c r="A180" s="15" t="s">
        <v>299</v>
      </c>
      <c r="B180" s="16" t="s">
        <v>300</v>
      </c>
      <c r="C180" s="15">
        <v>8320</v>
      </c>
      <c r="D180" s="26">
        <v>44771</v>
      </c>
      <c r="E180" s="27">
        <v>3000</v>
      </c>
      <c r="F180" s="18" t="s">
        <v>14</v>
      </c>
      <c r="G180" s="18">
        <v>3000</v>
      </c>
      <c r="H180" s="18">
        <f t="shared" si="17"/>
        <v>0</v>
      </c>
      <c r="I180" s="18" t="s">
        <v>19</v>
      </c>
      <c r="J180" s="33"/>
      <c r="K180" s="33"/>
    </row>
    <row r="181" spans="1:11" s="41" customFormat="1" ht="75" customHeight="1" x14ac:dyDescent="0.25">
      <c r="A181" s="15" t="s">
        <v>71</v>
      </c>
      <c r="B181" s="16" t="s">
        <v>301</v>
      </c>
      <c r="C181" s="15" t="s">
        <v>302</v>
      </c>
      <c r="D181" s="26">
        <v>44806</v>
      </c>
      <c r="E181" s="27">
        <v>3173.51</v>
      </c>
      <c r="F181" s="18" t="s">
        <v>14</v>
      </c>
      <c r="G181" s="18"/>
      <c r="H181" s="18">
        <f t="shared" si="17"/>
        <v>3173.51</v>
      </c>
      <c r="I181" s="18" t="s">
        <v>15</v>
      </c>
      <c r="J181" s="33"/>
      <c r="K181" s="33"/>
    </row>
    <row r="182" spans="1:11" s="41" customFormat="1" ht="105" customHeight="1" x14ac:dyDescent="0.25">
      <c r="A182" s="15" t="s">
        <v>303</v>
      </c>
      <c r="B182" s="16" t="s">
        <v>304</v>
      </c>
      <c r="C182" s="15" t="s">
        <v>305</v>
      </c>
      <c r="D182" s="26">
        <v>44883</v>
      </c>
      <c r="E182" s="27">
        <v>44064.06</v>
      </c>
      <c r="F182" s="18" t="s">
        <v>14</v>
      </c>
      <c r="G182" s="18">
        <v>44064.06</v>
      </c>
      <c r="H182" s="18">
        <f t="shared" si="17"/>
        <v>0</v>
      </c>
      <c r="I182" s="18" t="s">
        <v>19</v>
      </c>
      <c r="J182" s="33"/>
      <c r="K182" s="33"/>
    </row>
    <row r="183" spans="1:11" s="41" customFormat="1" ht="60" customHeight="1" x14ac:dyDescent="0.25">
      <c r="A183" s="15" t="s">
        <v>306</v>
      </c>
      <c r="B183" s="16" t="s">
        <v>307</v>
      </c>
      <c r="C183" s="15" t="s">
        <v>308</v>
      </c>
      <c r="D183" s="26">
        <v>44883</v>
      </c>
      <c r="E183" s="27">
        <v>112194.4</v>
      </c>
      <c r="F183" s="18" t="s">
        <v>14</v>
      </c>
      <c r="G183" s="18">
        <v>112194.4</v>
      </c>
      <c r="H183" s="18">
        <f t="shared" si="17"/>
        <v>0</v>
      </c>
      <c r="I183" s="18" t="s">
        <v>19</v>
      </c>
      <c r="J183" s="33"/>
      <c r="K183" s="33"/>
    </row>
    <row r="184" spans="1:11" s="41" customFormat="1" ht="68.25" customHeight="1" x14ac:dyDescent="0.25">
      <c r="A184" s="15" t="s">
        <v>134</v>
      </c>
      <c r="B184" s="16" t="s">
        <v>309</v>
      </c>
      <c r="C184" s="15" t="s">
        <v>310</v>
      </c>
      <c r="D184" s="26">
        <v>44886</v>
      </c>
      <c r="E184" s="27">
        <v>35000</v>
      </c>
      <c r="F184" s="18" t="s">
        <v>14</v>
      </c>
      <c r="G184" s="18">
        <v>35000</v>
      </c>
      <c r="H184" s="18">
        <f t="shared" si="17"/>
        <v>0</v>
      </c>
      <c r="I184" s="18" t="s">
        <v>19</v>
      </c>
      <c r="J184" s="33"/>
      <c r="K184" s="33"/>
    </row>
    <row r="185" spans="1:11" s="41" customFormat="1" ht="45" customHeight="1" x14ac:dyDescent="0.25">
      <c r="A185" s="15" t="s">
        <v>84</v>
      </c>
      <c r="B185" s="16" t="s">
        <v>311</v>
      </c>
      <c r="C185" s="15" t="s">
        <v>312</v>
      </c>
      <c r="D185" s="26">
        <v>44893</v>
      </c>
      <c r="E185" s="27">
        <v>4485</v>
      </c>
      <c r="F185" s="18" t="s">
        <v>14</v>
      </c>
      <c r="G185" s="18">
        <v>4485</v>
      </c>
      <c r="H185" s="18">
        <f t="shared" si="17"/>
        <v>0</v>
      </c>
      <c r="I185" s="18" t="s">
        <v>19</v>
      </c>
      <c r="J185" s="33"/>
      <c r="K185" s="33"/>
    </row>
    <row r="186" spans="1:11" s="41" customFormat="1" ht="45" customHeight="1" x14ac:dyDescent="0.25">
      <c r="A186" s="39" t="s">
        <v>160</v>
      </c>
      <c r="B186" s="34" t="s">
        <v>313</v>
      </c>
      <c r="C186" s="15" t="s">
        <v>314</v>
      </c>
      <c r="D186" s="17">
        <v>44896</v>
      </c>
      <c r="E186" s="27">
        <v>4584</v>
      </c>
      <c r="F186" s="18" t="s">
        <v>14</v>
      </c>
      <c r="G186" s="18">
        <v>4584</v>
      </c>
      <c r="H186" s="18">
        <f t="shared" si="17"/>
        <v>0</v>
      </c>
      <c r="I186" s="18" t="s">
        <v>19</v>
      </c>
      <c r="J186" s="33"/>
      <c r="K186" s="33"/>
    </row>
    <row r="187" spans="1:11" s="41" customFormat="1" ht="45" customHeight="1" x14ac:dyDescent="0.25">
      <c r="A187" s="15" t="s">
        <v>160</v>
      </c>
      <c r="B187" s="34" t="s">
        <v>313</v>
      </c>
      <c r="C187" s="15" t="s">
        <v>315</v>
      </c>
      <c r="D187" s="17">
        <v>44896</v>
      </c>
      <c r="E187" s="27">
        <v>1528</v>
      </c>
      <c r="F187" s="18" t="s">
        <v>14</v>
      </c>
      <c r="G187" s="18">
        <v>1528</v>
      </c>
      <c r="H187" s="18">
        <f t="shared" si="17"/>
        <v>0</v>
      </c>
      <c r="I187" s="18" t="s">
        <v>19</v>
      </c>
      <c r="J187" s="33"/>
      <c r="K187" s="33"/>
    </row>
    <row r="188" spans="1:11" s="41" customFormat="1" ht="45" customHeight="1" x14ac:dyDescent="0.25">
      <c r="A188" s="39" t="s">
        <v>160</v>
      </c>
      <c r="B188" s="34" t="s">
        <v>313</v>
      </c>
      <c r="C188" s="15" t="s">
        <v>316</v>
      </c>
      <c r="D188" s="17">
        <v>44896</v>
      </c>
      <c r="E188" s="27">
        <v>4584</v>
      </c>
      <c r="F188" s="18" t="s">
        <v>14</v>
      </c>
      <c r="G188" s="18">
        <v>4584</v>
      </c>
      <c r="H188" s="18">
        <f t="shared" si="17"/>
        <v>0</v>
      </c>
      <c r="I188" s="18" t="s">
        <v>19</v>
      </c>
      <c r="J188" s="33"/>
      <c r="K188" s="33"/>
    </row>
    <row r="189" spans="1:11" s="41" customFormat="1" ht="75" customHeight="1" x14ac:dyDescent="0.25">
      <c r="A189" s="15" t="s">
        <v>166</v>
      </c>
      <c r="B189" s="40" t="s">
        <v>317</v>
      </c>
      <c r="C189" s="15" t="s">
        <v>318</v>
      </c>
      <c r="D189" s="17">
        <v>44896</v>
      </c>
      <c r="E189" s="27">
        <v>13794.35</v>
      </c>
      <c r="F189" s="18" t="s">
        <v>14</v>
      </c>
      <c r="G189" s="18">
        <v>13794.35</v>
      </c>
      <c r="H189" s="18">
        <f t="shared" si="17"/>
        <v>0</v>
      </c>
      <c r="I189" s="18" t="s">
        <v>19</v>
      </c>
      <c r="J189" s="33"/>
      <c r="K189" s="33"/>
    </row>
    <row r="190" spans="1:11" s="41" customFormat="1" ht="30" customHeight="1" x14ac:dyDescent="0.25">
      <c r="A190" s="15" t="s">
        <v>153</v>
      </c>
      <c r="B190" s="34" t="s">
        <v>154</v>
      </c>
      <c r="C190" s="15" t="s">
        <v>319</v>
      </c>
      <c r="D190" s="37">
        <v>44896</v>
      </c>
      <c r="E190" s="27">
        <v>4307</v>
      </c>
      <c r="F190" s="18" t="s">
        <v>14</v>
      </c>
      <c r="G190" s="18">
        <v>4307</v>
      </c>
      <c r="H190" s="18">
        <f t="shared" si="17"/>
        <v>0</v>
      </c>
      <c r="I190" s="18" t="s">
        <v>19</v>
      </c>
      <c r="J190" s="33"/>
      <c r="K190" s="33"/>
    </row>
    <row r="191" spans="1:11" s="41" customFormat="1" ht="45" customHeight="1" x14ac:dyDescent="0.25">
      <c r="A191" s="15" t="s">
        <v>320</v>
      </c>
      <c r="B191" s="34" t="s">
        <v>321</v>
      </c>
      <c r="C191" s="15" t="s">
        <v>322</v>
      </c>
      <c r="D191" s="37">
        <v>44896</v>
      </c>
      <c r="E191" s="27">
        <v>2549.66</v>
      </c>
      <c r="F191" s="18" t="s">
        <v>14</v>
      </c>
      <c r="G191" s="18">
        <v>2549.66</v>
      </c>
      <c r="H191" s="18">
        <f t="shared" si="17"/>
        <v>0</v>
      </c>
      <c r="I191" s="18" t="s">
        <v>19</v>
      </c>
      <c r="J191" s="33"/>
      <c r="K191" s="33"/>
    </row>
    <row r="192" spans="1:11" s="41" customFormat="1" ht="75" customHeight="1" x14ac:dyDescent="0.25">
      <c r="A192" s="15" t="s">
        <v>71</v>
      </c>
      <c r="B192" s="34" t="s">
        <v>323</v>
      </c>
      <c r="C192" s="15" t="s">
        <v>324</v>
      </c>
      <c r="D192" s="37">
        <v>44896</v>
      </c>
      <c r="E192" s="27">
        <v>3599.45</v>
      </c>
      <c r="F192" s="18" t="s">
        <v>14</v>
      </c>
      <c r="G192" s="18">
        <v>3599.45</v>
      </c>
      <c r="H192" s="18">
        <f t="shared" si="17"/>
        <v>0</v>
      </c>
      <c r="I192" s="18" t="s">
        <v>19</v>
      </c>
      <c r="J192" s="33"/>
      <c r="K192" s="33"/>
    </row>
    <row r="193" spans="1:11" s="41" customFormat="1" ht="60" customHeight="1" x14ac:dyDescent="0.25">
      <c r="A193" s="15" t="s">
        <v>228</v>
      </c>
      <c r="B193" s="16" t="s">
        <v>139</v>
      </c>
      <c r="C193" s="15">
        <v>107021</v>
      </c>
      <c r="D193" s="26">
        <v>44897</v>
      </c>
      <c r="E193" s="27">
        <v>100000</v>
      </c>
      <c r="F193" s="18" t="s">
        <v>14</v>
      </c>
      <c r="G193" s="18">
        <v>100000</v>
      </c>
      <c r="H193" s="18">
        <f t="shared" si="17"/>
        <v>0</v>
      </c>
      <c r="I193" s="18" t="s">
        <v>19</v>
      </c>
      <c r="J193" s="33"/>
      <c r="K193" s="33"/>
    </row>
    <row r="194" spans="1:11" s="41" customFormat="1" ht="60" customHeight="1" x14ac:dyDescent="0.25">
      <c r="A194" s="15" t="s">
        <v>325</v>
      </c>
      <c r="B194" s="16" t="s">
        <v>326</v>
      </c>
      <c r="C194" s="15">
        <v>9236</v>
      </c>
      <c r="D194" s="26">
        <v>44897</v>
      </c>
      <c r="E194" s="27">
        <v>2400</v>
      </c>
      <c r="F194" s="18" t="s">
        <v>14</v>
      </c>
      <c r="G194" s="18">
        <v>2400</v>
      </c>
      <c r="H194" s="18">
        <f t="shared" si="17"/>
        <v>0</v>
      </c>
      <c r="I194" s="18" t="s">
        <v>19</v>
      </c>
      <c r="J194" s="33"/>
      <c r="K194" s="33"/>
    </row>
    <row r="195" spans="1:11" s="41" customFormat="1" ht="45" customHeight="1" x14ac:dyDescent="0.25">
      <c r="A195" s="15" t="s">
        <v>327</v>
      </c>
      <c r="B195" s="16" t="s">
        <v>328</v>
      </c>
      <c r="C195" s="15">
        <v>9254</v>
      </c>
      <c r="D195" s="26">
        <v>44897</v>
      </c>
      <c r="E195" s="27">
        <v>9600</v>
      </c>
      <c r="F195" s="18" t="s">
        <v>14</v>
      </c>
      <c r="G195" s="24"/>
      <c r="H195" s="18">
        <f t="shared" si="17"/>
        <v>9600</v>
      </c>
      <c r="I195" s="18" t="s">
        <v>15</v>
      </c>
      <c r="J195" s="33"/>
      <c r="K195" s="33"/>
    </row>
    <row r="196" spans="1:11" s="41" customFormat="1" ht="60" customHeight="1" x14ac:dyDescent="0.25">
      <c r="A196" s="15" t="s">
        <v>329</v>
      </c>
      <c r="B196" s="16" t="s">
        <v>330</v>
      </c>
      <c r="C196" s="15" t="s">
        <v>331</v>
      </c>
      <c r="D196" s="26">
        <v>44897</v>
      </c>
      <c r="E196" s="27">
        <v>46187.93</v>
      </c>
      <c r="F196" s="18" t="s">
        <v>14</v>
      </c>
      <c r="G196" s="18">
        <v>46187.93</v>
      </c>
      <c r="H196" s="18">
        <f t="shared" si="17"/>
        <v>0</v>
      </c>
      <c r="I196" s="18" t="s">
        <v>19</v>
      </c>
      <c r="J196" s="33"/>
      <c r="K196" s="33"/>
    </row>
    <row r="197" spans="1:11" s="41" customFormat="1" ht="45" customHeight="1" x14ac:dyDescent="0.25">
      <c r="A197" s="15" t="s">
        <v>84</v>
      </c>
      <c r="B197" s="16" t="s">
        <v>332</v>
      </c>
      <c r="C197" s="15" t="s">
        <v>333</v>
      </c>
      <c r="D197" s="26">
        <v>44897</v>
      </c>
      <c r="E197" s="27">
        <v>3640</v>
      </c>
      <c r="F197" s="18" t="s">
        <v>14</v>
      </c>
      <c r="G197" s="18">
        <v>3640</v>
      </c>
      <c r="H197" s="18">
        <f t="shared" si="17"/>
        <v>0</v>
      </c>
      <c r="I197" s="18" t="s">
        <v>19</v>
      </c>
      <c r="J197" s="33"/>
      <c r="K197" s="33"/>
    </row>
    <row r="198" spans="1:11" s="41" customFormat="1" ht="60" customHeight="1" x14ac:dyDescent="0.25">
      <c r="A198" s="15" t="s">
        <v>334</v>
      </c>
      <c r="B198" s="16" t="s">
        <v>335</v>
      </c>
      <c r="C198" s="15">
        <v>7265</v>
      </c>
      <c r="D198" s="26">
        <v>44897</v>
      </c>
      <c r="E198" s="27">
        <v>9278.23</v>
      </c>
      <c r="F198" s="18" t="s">
        <v>14</v>
      </c>
      <c r="G198" s="18">
        <v>9278.23</v>
      </c>
      <c r="H198" s="18">
        <f t="shared" si="17"/>
        <v>0</v>
      </c>
      <c r="I198" s="18" t="s">
        <v>19</v>
      </c>
      <c r="J198" s="33"/>
      <c r="K198" s="33"/>
    </row>
    <row r="199" spans="1:11" s="41" customFormat="1" ht="60" customHeight="1" x14ac:dyDescent="0.25">
      <c r="A199" s="15" t="s">
        <v>336</v>
      </c>
      <c r="B199" s="16" t="s">
        <v>337</v>
      </c>
      <c r="C199" s="15" t="s">
        <v>338</v>
      </c>
      <c r="D199" s="26">
        <v>44898</v>
      </c>
      <c r="E199" s="27">
        <v>58150.400000000001</v>
      </c>
      <c r="F199" s="18" t="s">
        <v>14</v>
      </c>
      <c r="G199" s="18">
        <v>58150.400000000001</v>
      </c>
      <c r="H199" s="18">
        <f t="shared" si="17"/>
        <v>0</v>
      </c>
      <c r="I199" s="18" t="s">
        <v>19</v>
      </c>
      <c r="J199" s="33"/>
      <c r="K199" s="33"/>
    </row>
    <row r="200" spans="1:11" s="41" customFormat="1" ht="60" customHeight="1" x14ac:dyDescent="0.25">
      <c r="A200" s="15" t="s">
        <v>245</v>
      </c>
      <c r="B200" s="16" t="s">
        <v>339</v>
      </c>
      <c r="C200" s="15" t="s">
        <v>340</v>
      </c>
      <c r="D200" s="26">
        <v>44900</v>
      </c>
      <c r="E200" s="27">
        <v>2598.2199999999998</v>
      </c>
      <c r="F200" s="18" t="s">
        <v>14</v>
      </c>
      <c r="G200" s="18">
        <v>2598.2199999999998</v>
      </c>
      <c r="H200" s="18">
        <f t="shared" si="17"/>
        <v>0</v>
      </c>
      <c r="I200" s="18" t="s">
        <v>19</v>
      </c>
      <c r="J200" s="33"/>
      <c r="K200" s="33"/>
    </row>
    <row r="201" spans="1:11" s="41" customFormat="1" ht="45" customHeight="1" x14ac:dyDescent="0.25">
      <c r="A201" s="15" t="s">
        <v>341</v>
      </c>
      <c r="B201" s="16" t="s">
        <v>342</v>
      </c>
      <c r="C201" s="15" t="s">
        <v>343</v>
      </c>
      <c r="D201" s="26">
        <v>44900</v>
      </c>
      <c r="E201" s="27">
        <v>40474</v>
      </c>
      <c r="F201" s="18" t="s">
        <v>14</v>
      </c>
      <c r="G201" s="18">
        <v>40474</v>
      </c>
      <c r="H201" s="18">
        <f t="shared" si="17"/>
        <v>0</v>
      </c>
      <c r="I201" s="18" t="s">
        <v>19</v>
      </c>
      <c r="J201" s="33"/>
      <c r="K201" s="33"/>
    </row>
    <row r="202" spans="1:11" s="41" customFormat="1" ht="60" customHeight="1" x14ac:dyDescent="0.25">
      <c r="A202" s="15" t="s">
        <v>169</v>
      </c>
      <c r="B202" s="16" t="s">
        <v>344</v>
      </c>
      <c r="C202" s="15" t="s">
        <v>345</v>
      </c>
      <c r="D202" s="26">
        <v>44900</v>
      </c>
      <c r="E202" s="27">
        <v>23065.98</v>
      </c>
      <c r="F202" s="18" t="s">
        <v>14</v>
      </c>
      <c r="G202" s="18">
        <v>23065.98</v>
      </c>
      <c r="H202" s="18">
        <f t="shared" si="17"/>
        <v>0</v>
      </c>
      <c r="I202" s="18" t="s">
        <v>19</v>
      </c>
      <c r="J202" s="33"/>
      <c r="K202" s="33"/>
    </row>
    <row r="203" spans="1:11" s="41" customFormat="1" ht="30" customHeight="1" x14ac:dyDescent="0.25">
      <c r="A203" s="15" t="s">
        <v>169</v>
      </c>
      <c r="B203" s="16" t="s">
        <v>172</v>
      </c>
      <c r="C203" s="15" t="s">
        <v>345</v>
      </c>
      <c r="D203" s="26">
        <v>44900</v>
      </c>
      <c r="E203" s="27">
        <v>2130</v>
      </c>
      <c r="F203" s="18" t="s">
        <v>14</v>
      </c>
      <c r="G203" s="18">
        <v>2130</v>
      </c>
      <c r="H203" s="18">
        <f t="shared" si="17"/>
        <v>0</v>
      </c>
      <c r="I203" s="18" t="s">
        <v>19</v>
      </c>
      <c r="J203" s="33"/>
      <c r="K203" s="33"/>
    </row>
    <row r="204" spans="1:11" s="41" customFormat="1" ht="30" customHeight="1" x14ac:dyDescent="0.25">
      <c r="A204" s="15" t="s">
        <v>169</v>
      </c>
      <c r="B204" s="16" t="s">
        <v>173</v>
      </c>
      <c r="C204" s="15" t="s">
        <v>345</v>
      </c>
      <c r="D204" s="26">
        <v>44900</v>
      </c>
      <c r="E204" s="27">
        <v>2127</v>
      </c>
      <c r="F204" s="18" t="s">
        <v>14</v>
      </c>
      <c r="G204" s="18">
        <v>2127</v>
      </c>
      <c r="H204" s="18">
        <f t="shared" si="17"/>
        <v>0</v>
      </c>
      <c r="I204" s="18" t="s">
        <v>19</v>
      </c>
      <c r="J204" s="33"/>
      <c r="K204" s="33"/>
    </row>
    <row r="205" spans="1:11" s="41" customFormat="1" ht="45" customHeight="1" x14ac:dyDescent="0.25">
      <c r="A205" s="15" t="s">
        <v>169</v>
      </c>
      <c r="B205" s="16" t="s">
        <v>174</v>
      </c>
      <c r="C205" s="15" t="s">
        <v>345</v>
      </c>
      <c r="D205" s="26">
        <v>44900</v>
      </c>
      <c r="E205" s="27">
        <v>360</v>
      </c>
      <c r="F205" s="18" t="s">
        <v>14</v>
      </c>
      <c r="G205" s="18">
        <v>360</v>
      </c>
      <c r="H205" s="18">
        <f t="shared" si="17"/>
        <v>0</v>
      </c>
      <c r="I205" s="18" t="s">
        <v>19</v>
      </c>
      <c r="J205" s="33"/>
      <c r="K205" s="33"/>
    </row>
    <row r="206" spans="1:11" s="41" customFormat="1" ht="60" customHeight="1" x14ac:dyDescent="0.25">
      <c r="A206" s="15" t="s">
        <v>346</v>
      </c>
      <c r="B206" s="16" t="s">
        <v>347</v>
      </c>
      <c r="C206" s="15">
        <v>237</v>
      </c>
      <c r="D206" s="26">
        <v>44900</v>
      </c>
      <c r="E206" s="27">
        <v>162840</v>
      </c>
      <c r="F206" s="18" t="s">
        <v>14</v>
      </c>
      <c r="G206" s="18">
        <v>162840</v>
      </c>
      <c r="H206" s="18">
        <f t="shared" si="17"/>
        <v>0</v>
      </c>
      <c r="I206" s="18" t="s">
        <v>19</v>
      </c>
      <c r="J206" s="33"/>
      <c r="K206" s="33"/>
    </row>
    <row r="207" spans="1:11" s="41" customFormat="1" ht="45" customHeight="1" x14ac:dyDescent="0.25">
      <c r="A207" s="15" t="s">
        <v>348</v>
      </c>
      <c r="B207" s="16" t="s">
        <v>349</v>
      </c>
      <c r="C207" s="15" t="s">
        <v>350</v>
      </c>
      <c r="D207" s="26">
        <v>44900</v>
      </c>
      <c r="E207" s="27">
        <v>97108.1</v>
      </c>
      <c r="F207" s="18" t="s">
        <v>14</v>
      </c>
      <c r="G207" s="18">
        <v>97108.1</v>
      </c>
      <c r="H207" s="18">
        <f t="shared" si="17"/>
        <v>0</v>
      </c>
      <c r="I207" s="18" t="s">
        <v>19</v>
      </c>
      <c r="J207" s="33"/>
      <c r="K207" s="33"/>
    </row>
    <row r="208" spans="1:11" s="41" customFormat="1" ht="60" customHeight="1" x14ac:dyDescent="0.25">
      <c r="A208" s="15" t="s">
        <v>228</v>
      </c>
      <c r="B208" s="16" t="s">
        <v>139</v>
      </c>
      <c r="C208" s="15">
        <v>107026</v>
      </c>
      <c r="D208" s="26">
        <v>44900</v>
      </c>
      <c r="E208" s="27">
        <v>90000</v>
      </c>
      <c r="F208" s="18" t="s">
        <v>14</v>
      </c>
      <c r="G208" s="18">
        <v>90000</v>
      </c>
      <c r="H208" s="18">
        <f t="shared" si="17"/>
        <v>0</v>
      </c>
      <c r="I208" s="18" t="s">
        <v>19</v>
      </c>
      <c r="J208" s="33"/>
      <c r="K208" s="33"/>
    </row>
    <row r="209" spans="1:11" s="41" customFormat="1" ht="60" customHeight="1" x14ac:dyDescent="0.25">
      <c r="A209" s="15" t="s">
        <v>228</v>
      </c>
      <c r="B209" s="16" t="s">
        <v>139</v>
      </c>
      <c r="C209" s="15">
        <v>107059</v>
      </c>
      <c r="D209" s="26">
        <v>44900</v>
      </c>
      <c r="E209" s="27">
        <v>116800</v>
      </c>
      <c r="F209" s="18" t="s">
        <v>14</v>
      </c>
      <c r="G209" s="18">
        <v>116800</v>
      </c>
      <c r="H209" s="18">
        <f t="shared" si="17"/>
        <v>0</v>
      </c>
      <c r="I209" s="18" t="s">
        <v>19</v>
      </c>
      <c r="J209" s="33"/>
      <c r="K209" s="33"/>
    </row>
    <row r="210" spans="1:11" s="41" customFormat="1" ht="60" customHeight="1" x14ac:dyDescent="0.25">
      <c r="A210" s="15" t="s">
        <v>252</v>
      </c>
      <c r="B210" s="16" t="s">
        <v>351</v>
      </c>
      <c r="C210" s="15" t="s">
        <v>352</v>
      </c>
      <c r="D210" s="26">
        <v>44901</v>
      </c>
      <c r="E210" s="27">
        <v>88795</v>
      </c>
      <c r="F210" s="18" t="s">
        <v>14</v>
      </c>
      <c r="G210" s="18">
        <v>88795</v>
      </c>
      <c r="H210" s="18">
        <f t="shared" si="17"/>
        <v>0</v>
      </c>
      <c r="I210" s="18" t="s">
        <v>19</v>
      </c>
      <c r="J210" s="33"/>
      <c r="K210" s="33"/>
    </row>
    <row r="211" spans="1:11" s="41" customFormat="1" ht="45" customHeight="1" x14ac:dyDescent="0.25">
      <c r="A211" s="15" t="s">
        <v>353</v>
      </c>
      <c r="B211" s="16" t="s">
        <v>1989</v>
      </c>
      <c r="C211" s="15">
        <v>9289</v>
      </c>
      <c r="D211" s="26">
        <v>44901</v>
      </c>
      <c r="E211" s="27">
        <v>2400</v>
      </c>
      <c r="F211" s="18" t="s">
        <v>14</v>
      </c>
      <c r="G211" s="18">
        <v>2400</v>
      </c>
      <c r="H211" s="18">
        <f t="shared" ref="H211:H242" si="18">+E211-G211</f>
        <v>0</v>
      </c>
      <c r="I211" s="18" t="s">
        <v>19</v>
      </c>
      <c r="J211" s="33"/>
      <c r="K211" s="33"/>
    </row>
    <row r="212" spans="1:11" s="41" customFormat="1" ht="60" customHeight="1" x14ac:dyDescent="0.25">
      <c r="A212" s="15" t="s">
        <v>354</v>
      </c>
      <c r="B212" s="16" t="s">
        <v>355</v>
      </c>
      <c r="C212" s="15">
        <v>9294</v>
      </c>
      <c r="D212" s="26">
        <v>44901</v>
      </c>
      <c r="E212" s="27">
        <v>3000</v>
      </c>
      <c r="F212" s="18" t="s">
        <v>14</v>
      </c>
      <c r="G212" s="18">
        <v>3000</v>
      </c>
      <c r="H212" s="18">
        <f t="shared" si="18"/>
        <v>0</v>
      </c>
      <c r="I212" s="18" t="s">
        <v>19</v>
      </c>
      <c r="J212" s="33"/>
      <c r="K212" s="33"/>
    </row>
    <row r="213" spans="1:11" s="41" customFormat="1" ht="60" customHeight="1" x14ac:dyDescent="0.25">
      <c r="A213" s="15" t="s">
        <v>356</v>
      </c>
      <c r="B213" s="16" t="s">
        <v>357</v>
      </c>
      <c r="C213" s="15" t="s">
        <v>358</v>
      </c>
      <c r="D213" s="26">
        <v>44901</v>
      </c>
      <c r="E213" s="27">
        <v>42080.04</v>
      </c>
      <c r="F213" s="18" t="s">
        <v>14</v>
      </c>
      <c r="G213" s="18">
        <v>42080.04</v>
      </c>
      <c r="H213" s="18">
        <f t="shared" si="18"/>
        <v>0</v>
      </c>
      <c r="I213" s="18" t="s">
        <v>19</v>
      </c>
      <c r="J213" s="33"/>
      <c r="K213" s="33"/>
    </row>
    <row r="214" spans="1:11" s="41" customFormat="1" ht="60" customHeight="1" x14ac:dyDescent="0.25">
      <c r="A214" s="15" t="s">
        <v>359</v>
      </c>
      <c r="B214" s="16" t="s">
        <v>357</v>
      </c>
      <c r="C214" s="15" t="s">
        <v>360</v>
      </c>
      <c r="D214" s="26">
        <v>44901</v>
      </c>
      <c r="E214" s="27">
        <v>9204</v>
      </c>
      <c r="F214" s="18" t="s">
        <v>14</v>
      </c>
      <c r="G214" s="18">
        <v>9204</v>
      </c>
      <c r="H214" s="18">
        <f t="shared" si="18"/>
        <v>0</v>
      </c>
      <c r="I214" s="18" t="s">
        <v>19</v>
      </c>
      <c r="J214" s="33"/>
      <c r="K214" s="33"/>
    </row>
    <row r="215" spans="1:11" s="41" customFormat="1" ht="30" customHeight="1" x14ac:dyDescent="0.25">
      <c r="A215" s="15" t="s">
        <v>361</v>
      </c>
      <c r="B215" s="16" t="s">
        <v>362</v>
      </c>
      <c r="C215" s="15" t="s">
        <v>363</v>
      </c>
      <c r="D215" s="26">
        <v>44901</v>
      </c>
      <c r="E215" s="27">
        <v>192000</v>
      </c>
      <c r="F215" s="18" t="s">
        <v>14</v>
      </c>
      <c r="G215" s="18">
        <v>192000</v>
      </c>
      <c r="H215" s="18">
        <f t="shared" si="18"/>
        <v>0</v>
      </c>
      <c r="I215" s="18" t="s">
        <v>19</v>
      </c>
      <c r="J215" s="33"/>
      <c r="K215" s="33"/>
    </row>
    <row r="216" spans="1:11" s="41" customFormat="1" ht="45" customHeight="1" x14ac:dyDescent="0.25">
      <c r="A216" s="15" t="s">
        <v>361</v>
      </c>
      <c r="B216" s="16" t="s">
        <v>364</v>
      </c>
      <c r="C216" s="15" t="s">
        <v>365</v>
      </c>
      <c r="D216" s="26">
        <v>44901</v>
      </c>
      <c r="E216" s="27">
        <v>31564.37</v>
      </c>
      <c r="F216" s="18" t="s">
        <v>14</v>
      </c>
      <c r="G216" s="18">
        <v>31564.37</v>
      </c>
      <c r="H216" s="18">
        <f t="shared" si="18"/>
        <v>0</v>
      </c>
      <c r="I216" s="18" t="s">
        <v>19</v>
      </c>
      <c r="J216" s="33"/>
      <c r="K216" s="33"/>
    </row>
    <row r="217" spans="1:11" s="41" customFormat="1" ht="105" customHeight="1" x14ac:dyDescent="0.25">
      <c r="A217" s="15" t="s">
        <v>303</v>
      </c>
      <c r="B217" s="16" t="s">
        <v>366</v>
      </c>
      <c r="C217" s="15" t="s">
        <v>367</v>
      </c>
      <c r="D217" s="26">
        <v>44901</v>
      </c>
      <c r="E217" s="27">
        <v>11043.99</v>
      </c>
      <c r="F217" s="18" t="s">
        <v>14</v>
      </c>
      <c r="G217" s="18">
        <v>11043.99</v>
      </c>
      <c r="H217" s="18">
        <f t="shared" si="18"/>
        <v>0</v>
      </c>
      <c r="I217" s="18" t="s">
        <v>19</v>
      </c>
      <c r="J217" s="33"/>
      <c r="K217" s="33"/>
    </row>
    <row r="218" spans="1:11" s="41" customFormat="1" ht="45" customHeight="1" x14ac:dyDescent="0.25">
      <c r="A218" s="15" t="s">
        <v>368</v>
      </c>
      <c r="B218" s="16" t="s">
        <v>369</v>
      </c>
      <c r="C218" s="15" t="s">
        <v>370</v>
      </c>
      <c r="D218" s="26">
        <v>44902</v>
      </c>
      <c r="E218" s="27">
        <v>50740</v>
      </c>
      <c r="F218" s="18" t="s">
        <v>14</v>
      </c>
      <c r="G218" s="18">
        <v>50740</v>
      </c>
      <c r="H218" s="18">
        <f t="shared" si="18"/>
        <v>0</v>
      </c>
      <c r="I218" s="18" t="s">
        <v>19</v>
      </c>
      <c r="J218" s="33"/>
      <c r="K218" s="33"/>
    </row>
    <row r="219" spans="1:11" s="41" customFormat="1" ht="60" customHeight="1" x14ac:dyDescent="0.25">
      <c r="A219" s="15" t="s">
        <v>371</v>
      </c>
      <c r="B219" s="16" t="s">
        <v>372</v>
      </c>
      <c r="C219" s="15" t="s">
        <v>373</v>
      </c>
      <c r="D219" s="26">
        <v>44903</v>
      </c>
      <c r="E219" s="27">
        <v>76700</v>
      </c>
      <c r="F219" s="18" t="s">
        <v>14</v>
      </c>
      <c r="G219" s="18">
        <v>76700</v>
      </c>
      <c r="H219" s="18">
        <f t="shared" si="18"/>
        <v>0</v>
      </c>
      <c r="I219" s="18" t="s">
        <v>19</v>
      </c>
      <c r="J219" s="33"/>
      <c r="K219" s="33"/>
    </row>
    <row r="220" spans="1:11" s="41" customFormat="1" ht="75" customHeight="1" x14ac:dyDescent="0.25">
      <c r="A220" s="15" t="s">
        <v>374</v>
      </c>
      <c r="B220" s="16" t="s">
        <v>375</v>
      </c>
      <c r="C220" s="15" t="s">
        <v>376</v>
      </c>
      <c r="D220" s="26">
        <v>44903</v>
      </c>
      <c r="E220" s="27">
        <v>2351.04</v>
      </c>
      <c r="F220" s="18" t="s">
        <v>14</v>
      </c>
      <c r="G220" s="18">
        <v>2351.04</v>
      </c>
      <c r="H220" s="18">
        <f t="shared" si="18"/>
        <v>0</v>
      </c>
      <c r="I220" s="18" t="s">
        <v>19</v>
      </c>
      <c r="J220" s="33"/>
      <c r="K220" s="33"/>
    </row>
    <row r="221" spans="1:11" s="41" customFormat="1" ht="75" customHeight="1" x14ac:dyDescent="0.25">
      <c r="A221" s="15" t="s">
        <v>374</v>
      </c>
      <c r="B221" s="16" t="s">
        <v>377</v>
      </c>
      <c r="C221" s="15" t="s">
        <v>378</v>
      </c>
      <c r="D221" s="26">
        <v>44903</v>
      </c>
      <c r="E221" s="27">
        <v>2866.25</v>
      </c>
      <c r="F221" s="18" t="s">
        <v>14</v>
      </c>
      <c r="G221" s="18">
        <v>2866.25</v>
      </c>
      <c r="H221" s="18">
        <f t="shared" si="18"/>
        <v>0</v>
      </c>
      <c r="I221" s="18" t="s">
        <v>19</v>
      </c>
      <c r="J221" s="33"/>
      <c r="K221" s="33"/>
    </row>
    <row r="222" spans="1:11" s="41" customFormat="1" ht="75" customHeight="1" x14ac:dyDescent="0.25">
      <c r="A222" s="15" t="s">
        <v>379</v>
      </c>
      <c r="B222" s="16" t="s">
        <v>380</v>
      </c>
      <c r="C222" s="15" t="s">
        <v>381</v>
      </c>
      <c r="D222" s="26">
        <v>44903</v>
      </c>
      <c r="E222" s="27">
        <v>2092.44</v>
      </c>
      <c r="F222" s="18" t="s">
        <v>14</v>
      </c>
      <c r="G222" s="18">
        <v>2092.44</v>
      </c>
      <c r="H222" s="18">
        <f t="shared" si="18"/>
        <v>0</v>
      </c>
      <c r="I222" s="18" t="s">
        <v>19</v>
      </c>
      <c r="J222" s="33"/>
      <c r="K222" s="33"/>
    </row>
    <row r="223" spans="1:11" s="41" customFormat="1" ht="90" customHeight="1" x14ac:dyDescent="0.25">
      <c r="A223" s="15" t="s">
        <v>303</v>
      </c>
      <c r="B223" s="16" t="s">
        <v>382</v>
      </c>
      <c r="C223" s="15" t="s">
        <v>383</v>
      </c>
      <c r="D223" s="26">
        <v>44816</v>
      </c>
      <c r="E223" s="27">
        <v>39100.28</v>
      </c>
      <c r="F223" s="18" t="s">
        <v>14</v>
      </c>
      <c r="G223" s="18">
        <v>39100.28</v>
      </c>
      <c r="H223" s="18">
        <f t="shared" si="18"/>
        <v>0</v>
      </c>
      <c r="I223" s="18" t="s">
        <v>19</v>
      </c>
      <c r="J223" s="33"/>
      <c r="K223" s="33"/>
    </row>
    <row r="224" spans="1:11" s="41" customFormat="1" ht="60" customHeight="1" x14ac:dyDescent="0.25">
      <c r="A224" s="15" t="s">
        <v>384</v>
      </c>
      <c r="B224" s="16" t="s">
        <v>385</v>
      </c>
      <c r="C224" s="15" t="s">
        <v>386</v>
      </c>
      <c r="D224" s="26">
        <v>44907</v>
      </c>
      <c r="E224" s="27">
        <v>92582.8</v>
      </c>
      <c r="F224" s="18" t="s">
        <v>14</v>
      </c>
      <c r="G224" s="18">
        <v>92582.8</v>
      </c>
      <c r="H224" s="18">
        <f t="shared" si="18"/>
        <v>0</v>
      </c>
      <c r="I224" s="18" t="s">
        <v>19</v>
      </c>
      <c r="J224" s="33"/>
      <c r="K224" s="33"/>
    </row>
    <row r="225" spans="1:11" s="41" customFormat="1" ht="45" customHeight="1" x14ac:dyDescent="0.25">
      <c r="A225" s="15" t="s">
        <v>387</v>
      </c>
      <c r="B225" s="16" t="s">
        <v>388</v>
      </c>
      <c r="C225" s="15">
        <v>9333</v>
      </c>
      <c r="D225" s="26">
        <v>44908</v>
      </c>
      <c r="E225" s="27">
        <v>3000</v>
      </c>
      <c r="F225" s="18" t="s">
        <v>14</v>
      </c>
      <c r="G225" s="18">
        <v>3000</v>
      </c>
      <c r="H225" s="18">
        <f t="shared" si="18"/>
        <v>0</v>
      </c>
      <c r="I225" s="18" t="s">
        <v>19</v>
      </c>
      <c r="J225" s="33"/>
      <c r="K225" s="33"/>
    </row>
    <row r="226" spans="1:11" s="41" customFormat="1" ht="45" customHeight="1" x14ac:dyDescent="0.25">
      <c r="A226" s="15" t="s">
        <v>389</v>
      </c>
      <c r="B226" s="16" t="s">
        <v>390</v>
      </c>
      <c r="C226" s="15">
        <v>9343</v>
      </c>
      <c r="D226" s="26">
        <v>44908</v>
      </c>
      <c r="E226" s="27">
        <v>3000</v>
      </c>
      <c r="F226" s="18" t="s">
        <v>14</v>
      </c>
      <c r="G226" s="18">
        <v>3000</v>
      </c>
      <c r="H226" s="18">
        <f t="shared" si="18"/>
        <v>0</v>
      </c>
      <c r="I226" s="18" t="s">
        <v>19</v>
      </c>
      <c r="J226" s="33"/>
      <c r="K226" s="33"/>
    </row>
    <row r="227" spans="1:11" s="41" customFormat="1" ht="45" customHeight="1" x14ac:dyDescent="0.25">
      <c r="A227" s="15" t="s">
        <v>84</v>
      </c>
      <c r="B227" s="16" t="s">
        <v>391</v>
      </c>
      <c r="C227" s="15" t="s">
        <v>392</v>
      </c>
      <c r="D227" s="26">
        <v>44908</v>
      </c>
      <c r="E227" s="27">
        <v>1820</v>
      </c>
      <c r="F227" s="18" t="s">
        <v>14</v>
      </c>
      <c r="G227" s="18">
        <v>1820</v>
      </c>
      <c r="H227" s="18">
        <f t="shared" si="18"/>
        <v>0</v>
      </c>
      <c r="I227" s="18" t="s">
        <v>19</v>
      </c>
      <c r="J227" s="33"/>
      <c r="K227" s="33"/>
    </row>
    <row r="228" spans="1:11" s="41" customFormat="1" ht="45" customHeight="1" x14ac:dyDescent="0.25">
      <c r="A228" s="15" t="s">
        <v>84</v>
      </c>
      <c r="B228" s="16" t="s">
        <v>393</v>
      </c>
      <c r="C228" s="15" t="s">
        <v>394</v>
      </c>
      <c r="D228" s="26">
        <v>44908</v>
      </c>
      <c r="E228" s="27">
        <v>2080</v>
      </c>
      <c r="F228" s="18" t="s">
        <v>14</v>
      </c>
      <c r="G228" s="18">
        <v>2080</v>
      </c>
      <c r="H228" s="18">
        <f t="shared" si="18"/>
        <v>0</v>
      </c>
      <c r="I228" s="18" t="s">
        <v>19</v>
      </c>
      <c r="J228" s="33"/>
      <c r="K228" s="33"/>
    </row>
    <row r="229" spans="1:11" s="41" customFormat="1" ht="75" customHeight="1" x14ac:dyDescent="0.25">
      <c r="A229" s="15" t="s">
        <v>395</v>
      </c>
      <c r="B229" s="16" t="s">
        <v>396</v>
      </c>
      <c r="C229" s="15" t="s">
        <v>397</v>
      </c>
      <c r="D229" s="26">
        <v>44909</v>
      </c>
      <c r="E229" s="27">
        <v>20700</v>
      </c>
      <c r="F229" s="18" t="s">
        <v>14</v>
      </c>
      <c r="G229" s="18">
        <v>20700</v>
      </c>
      <c r="H229" s="18">
        <f t="shared" si="18"/>
        <v>0</v>
      </c>
      <c r="I229" s="18" t="s">
        <v>19</v>
      </c>
      <c r="J229" s="33"/>
      <c r="K229" s="33"/>
    </row>
    <row r="230" spans="1:11" s="41" customFormat="1" ht="45" customHeight="1" x14ac:dyDescent="0.25">
      <c r="A230" s="15" t="s">
        <v>398</v>
      </c>
      <c r="B230" s="16" t="s">
        <v>399</v>
      </c>
      <c r="C230" s="15">
        <v>9361</v>
      </c>
      <c r="D230" s="26">
        <v>44909</v>
      </c>
      <c r="E230" s="27">
        <v>3000</v>
      </c>
      <c r="F230" s="18" t="s">
        <v>14</v>
      </c>
      <c r="G230" s="18">
        <v>3000</v>
      </c>
      <c r="H230" s="18">
        <f t="shared" si="18"/>
        <v>0</v>
      </c>
      <c r="I230" s="18" t="s">
        <v>19</v>
      </c>
      <c r="J230" s="33"/>
      <c r="K230" s="33"/>
    </row>
    <row r="231" spans="1:11" s="41" customFormat="1" ht="45" customHeight="1" x14ac:dyDescent="0.25">
      <c r="A231" s="15" t="s">
        <v>400</v>
      </c>
      <c r="B231" s="16" t="s">
        <v>401</v>
      </c>
      <c r="C231" s="15">
        <v>9362</v>
      </c>
      <c r="D231" s="26">
        <v>44909</v>
      </c>
      <c r="E231" s="27">
        <v>2400</v>
      </c>
      <c r="F231" s="18" t="s">
        <v>14</v>
      </c>
      <c r="G231" s="18">
        <v>2400</v>
      </c>
      <c r="H231" s="18">
        <f t="shared" si="18"/>
        <v>0</v>
      </c>
      <c r="I231" s="18" t="s">
        <v>19</v>
      </c>
      <c r="J231" s="33"/>
      <c r="K231" s="33"/>
    </row>
    <row r="232" spans="1:11" s="41" customFormat="1" ht="60" customHeight="1" x14ac:dyDescent="0.25">
      <c r="A232" s="15" t="s">
        <v>402</v>
      </c>
      <c r="B232" s="16" t="s">
        <v>403</v>
      </c>
      <c r="C232" s="15">
        <v>9373</v>
      </c>
      <c r="D232" s="26">
        <v>44909</v>
      </c>
      <c r="E232" s="27">
        <v>3000</v>
      </c>
      <c r="F232" s="18" t="s">
        <v>14</v>
      </c>
      <c r="G232" s="18">
        <v>3000</v>
      </c>
      <c r="H232" s="18">
        <f t="shared" si="18"/>
        <v>0</v>
      </c>
      <c r="I232" s="18" t="s">
        <v>19</v>
      </c>
      <c r="J232" s="33"/>
      <c r="K232" s="33"/>
    </row>
    <row r="233" spans="1:11" s="41" customFormat="1" ht="45" customHeight="1" x14ac:dyDescent="0.25">
      <c r="A233" s="15" t="s">
        <v>404</v>
      </c>
      <c r="B233" s="16" t="s">
        <v>405</v>
      </c>
      <c r="C233" s="15" t="s">
        <v>406</v>
      </c>
      <c r="D233" s="26">
        <v>44909</v>
      </c>
      <c r="E233" s="27">
        <v>8254.92</v>
      </c>
      <c r="F233" s="18" t="s">
        <v>14</v>
      </c>
      <c r="G233" s="18">
        <v>8254.92</v>
      </c>
      <c r="H233" s="18">
        <f t="shared" si="18"/>
        <v>0</v>
      </c>
      <c r="I233" s="18" t="s">
        <v>19</v>
      </c>
      <c r="J233" s="33"/>
      <c r="K233" s="33"/>
    </row>
    <row r="234" spans="1:11" s="41" customFormat="1" ht="30" customHeight="1" x14ac:dyDescent="0.25">
      <c r="A234" s="15" t="s">
        <v>404</v>
      </c>
      <c r="B234" s="16" t="s">
        <v>172</v>
      </c>
      <c r="C234" s="15" t="s">
        <v>406</v>
      </c>
      <c r="D234" s="26">
        <v>44909</v>
      </c>
      <c r="E234" s="27">
        <v>624.79999999999995</v>
      </c>
      <c r="F234" s="18" t="s">
        <v>14</v>
      </c>
      <c r="G234" s="18">
        <v>624.79999999999995</v>
      </c>
      <c r="H234" s="18">
        <f t="shared" si="18"/>
        <v>0</v>
      </c>
      <c r="I234" s="18" t="s">
        <v>19</v>
      </c>
      <c r="J234" s="33"/>
      <c r="K234" s="33"/>
    </row>
    <row r="235" spans="1:11" s="41" customFormat="1" ht="30" customHeight="1" x14ac:dyDescent="0.25">
      <c r="A235" s="15" t="s">
        <v>404</v>
      </c>
      <c r="B235" s="16" t="s">
        <v>173</v>
      </c>
      <c r="C235" s="15" t="s">
        <v>406</v>
      </c>
      <c r="D235" s="26">
        <v>44909</v>
      </c>
      <c r="E235" s="27">
        <v>623.91999999999996</v>
      </c>
      <c r="F235" s="18" t="s">
        <v>14</v>
      </c>
      <c r="G235" s="18">
        <v>623.91999999999996</v>
      </c>
      <c r="H235" s="18">
        <f t="shared" si="18"/>
        <v>0</v>
      </c>
      <c r="I235" s="18" t="s">
        <v>19</v>
      </c>
      <c r="J235" s="33"/>
      <c r="K235" s="33"/>
    </row>
    <row r="236" spans="1:11" s="41" customFormat="1" ht="45" customHeight="1" x14ac:dyDescent="0.25">
      <c r="A236" s="15" t="s">
        <v>404</v>
      </c>
      <c r="B236" s="16" t="s">
        <v>174</v>
      </c>
      <c r="C236" s="15" t="s">
        <v>406</v>
      </c>
      <c r="D236" s="26">
        <v>44909</v>
      </c>
      <c r="E236" s="27">
        <v>105.6</v>
      </c>
      <c r="F236" s="18" t="s">
        <v>14</v>
      </c>
      <c r="G236" s="18">
        <v>105.6</v>
      </c>
      <c r="H236" s="18">
        <f t="shared" si="18"/>
        <v>0</v>
      </c>
      <c r="I236" s="18" t="s">
        <v>19</v>
      </c>
      <c r="J236" s="33"/>
      <c r="K236" s="33"/>
    </row>
    <row r="237" spans="1:11" s="41" customFormat="1" ht="15" customHeight="1" x14ac:dyDescent="0.25">
      <c r="A237" s="15" t="s">
        <v>404</v>
      </c>
      <c r="B237" s="16" t="s">
        <v>407</v>
      </c>
      <c r="C237" s="15" t="s">
        <v>406</v>
      </c>
      <c r="D237" s="26">
        <v>44909</v>
      </c>
      <c r="E237" s="27">
        <v>25</v>
      </c>
      <c r="F237" s="18" t="s">
        <v>14</v>
      </c>
      <c r="G237" s="18">
        <v>25</v>
      </c>
      <c r="H237" s="18">
        <f t="shared" si="18"/>
        <v>0</v>
      </c>
      <c r="I237" s="18" t="s">
        <v>19</v>
      </c>
      <c r="J237" s="33"/>
      <c r="K237" s="33"/>
    </row>
    <row r="238" spans="1:11" s="41" customFormat="1" ht="45" customHeight="1" x14ac:dyDescent="0.25">
      <c r="A238" s="15" t="s">
        <v>408</v>
      </c>
      <c r="B238" s="16" t="s">
        <v>409</v>
      </c>
      <c r="C238" s="15" t="s">
        <v>410</v>
      </c>
      <c r="D238" s="26">
        <v>44910</v>
      </c>
      <c r="E238" s="27">
        <v>1199.8399999999999</v>
      </c>
      <c r="F238" s="18" t="s">
        <v>14</v>
      </c>
      <c r="G238" s="18">
        <v>1199.8399999999999</v>
      </c>
      <c r="H238" s="18">
        <f t="shared" si="18"/>
        <v>0</v>
      </c>
      <c r="I238" s="18" t="s">
        <v>19</v>
      </c>
      <c r="J238" s="33"/>
      <c r="K238" s="33"/>
    </row>
    <row r="239" spans="1:11" s="41" customFormat="1" ht="60" customHeight="1" x14ac:dyDescent="0.25">
      <c r="A239" s="15" t="s">
        <v>411</v>
      </c>
      <c r="B239" s="16" t="s">
        <v>357</v>
      </c>
      <c r="C239" s="15" t="s">
        <v>412</v>
      </c>
      <c r="D239" s="26">
        <v>44910</v>
      </c>
      <c r="E239" s="27">
        <v>261279.08</v>
      </c>
      <c r="F239" s="18" t="s">
        <v>14</v>
      </c>
      <c r="G239" s="18">
        <v>261279.08</v>
      </c>
      <c r="H239" s="18">
        <f t="shared" si="18"/>
        <v>0</v>
      </c>
      <c r="I239" s="18" t="s">
        <v>19</v>
      </c>
      <c r="J239" s="33"/>
      <c r="K239" s="33"/>
    </row>
    <row r="240" spans="1:11" s="41" customFormat="1" ht="45" customHeight="1" x14ac:dyDescent="0.25">
      <c r="A240" s="15" t="s">
        <v>413</v>
      </c>
      <c r="B240" s="16" t="s">
        <v>414</v>
      </c>
      <c r="C240" s="15" t="s">
        <v>415</v>
      </c>
      <c r="D240" s="26">
        <v>44910</v>
      </c>
      <c r="E240" s="27">
        <v>20400</v>
      </c>
      <c r="F240" s="18" t="s">
        <v>14</v>
      </c>
      <c r="G240" s="18">
        <v>20400</v>
      </c>
      <c r="H240" s="18">
        <f t="shared" si="18"/>
        <v>0</v>
      </c>
      <c r="I240" s="18" t="s">
        <v>19</v>
      </c>
      <c r="J240" s="33"/>
      <c r="K240" s="33"/>
    </row>
    <row r="241" spans="1:11" s="41" customFormat="1" ht="105" customHeight="1" x14ac:dyDescent="0.25">
      <c r="A241" s="15" t="s">
        <v>303</v>
      </c>
      <c r="B241" s="16" t="s">
        <v>416</v>
      </c>
      <c r="C241" s="15" t="s">
        <v>417</v>
      </c>
      <c r="D241" s="26">
        <v>44910</v>
      </c>
      <c r="E241" s="27">
        <v>23298.11</v>
      </c>
      <c r="F241" s="18" t="s">
        <v>14</v>
      </c>
      <c r="G241" s="18">
        <v>23298.11</v>
      </c>
      <c r="H241" s="18">
        <f t="shared" si="18"/>
        <v>0</v>
      </c>
      <c r="I241" s="18" t="s">
        <v>19</v>
      </c>
      <c r="J241" s="33"/>
      <c r="K241" s="33"/>
    </row>
    <row r="242" spans="1:11" s="41" customFormat="1" ht="75" customHeight="1" x14ac:dyDescent="0.25">
      <c r="A242" s="15" t="s">
        <v>374</v>
      </c>
      <c r="B242" s="16" t="s">
        <v>418</v>
      </c>
      <c r="C242" s="15" t="s">
        <v>419</v>
      </c>
      <c r="D242" s="26">
        <v>44910</v>
      </c>
      <c r="E242" s="27">
        <v>5687.94</v>
      </c>
      <c r="F242" s="18" t="s">
        <v>14</v>
      </c>
      <c r="G242" s="18">
        <v>5687.94</v>
      </c>
      <c r="H242" s="18">
        <f t="shared" si="18"/>
        <v>0</v>
      </c>
      <c r="I242" s="18" t="s">
        <v>19</v>
      </c>
      <c r="J242" s="33"/>
      <c r="K242" s="33"/>
    </row>
    <row r="243" spans="1:11" s="41" customFormat="1" ht="75" customHeight="1" x14ac:dyDescent="0.25">
      <c r="A243" s="15" t="s">
        <v>374</v>
      </c>
      <c r="B243" s="16" t="s">
        <v>420</v>
      </c>
      <c r="C243" s="15" t="s">
        <v>421</v>
      </c>
      <c r="D243" s="26">
        <v>44910</v>
      </c>
      <c r="E243" s="27">
        <v>5555.48</v>
      </c>
      <c r="F243" s="18" t="s">
        <v>14</v>
      </c>
      <c r="G243" s="18">
        <v>5555.48</v>
      </c>
      <c r="H243" s="18">
        <f t="shared" ref="H243:H274" si="19">+E243-G243</f>
        <v>0</v>
      </c>
      <c r="I243" s="18" t="s">
        <v>19</v>
      </c>
      <c r="J243" s="33"/>
      <c r="K243" s="33"/>
    </row>
    <row r="244" spans="1:11" s="41" customFormat="1" ht="75" customHeight="1" x14ac:dyDescent="0.25">
      <c r="A244" s="15" t="s">
        <v>374</v>
      </c>
      <c r="B244" s="16" t="s">
        <v>422</v>
      </c>
      <c r="C244" s="15" t="s">
        <v>423</v>
      </c>
      <c r="D244" s="26">
        <v>44910</v>
      </c>
      <c r="E244" s="27">
        <v>6857.54</v>
      </c>
      <c r="F244" s="18" t="s">
        <v>14</v>
      </c>
      <c r="G244" s="18">
        <v>6857.54</v>
      </c>
      <c r="H244" s="18">
        <f t="shared" si="19"/>
        <v>0</v>
      </c>
      <c r="I244" s="18" t="s">
        <v>19</v>
      </c>
      <c r="J244" s="33"/>
      <c r="K244" s="33"/>
    </row>
    <row r="245" spans="1:11" s="41" customFormat="1" ht="75" customHeight="1" x14ac:dyDescent="0.25">
      <c r="A245" s="15" t="s">
        <v>1700</v>
      </c>
      <c r="B245" s="16" t="s">
        <v>424</v>
      </c>
      <c r="C245" s="15" t="s">
        <v>425</v>
      </c>
      <c r="D245" s="26">
        <v>44911</v>
      </c>
      <c r="E245" s="27">
        <v>9058.99</v>
      </c>
      <c r="F245" s="18" t="s">
        <v>14</v>
      </c>
      <c r="G245" s="18">
        <v>9058.99</v>
      </c>
      <c r="H245" s="18">
        <f t="shared" si="19"/>
        <v>0</v>
      </c>
      <c r="I245" s="18" t="s">
        <v>19</v>
      </c>
      <c r="J245" s="33"/>
      <c r="K245" s="33"/>
    </row>
    <row r="246" spans="1:11" s="41" customFormat="1" ht="45" customHeight="1" x14ac:dyDescent="0.25">
      <c r="A246" s="15" t="s">
        <v>426</v>
      </c>
      <c r="B246" s="16" t="s">
        <v>427</v>
      </c>
      <c r="C246" s="15">
        <v>9399</v>
      </c>
      <c r="D246" s="26">
        <v>44911</v>
      </c>
      <c r="E246" s="27">
        <v>2400</v>
      </c>
      <c r="F246" s="18" t="s">
        <v>14</v>
      </c>
      <c r="G246" s="18">
        <v>2400</v>
      </c>
      <c r="H246" s="18">
        <f t="shared" si="19"/>
        <v>0</v>
      </c>
      <c r="I246" s="18" t="s">
        <v>19</v>
      </c>
      <c r="J246" s="33"/>
      <c r="K246" s="33"/>
    </row>
    <row r="247" spans="1:11" s="41" customFormat="1" ht="45" customHeight="1" x14ac:dyDescent="0.25">
      <c r="A247" s="15" t="s">
        <v>428</v>
      </c>
      <c r="B247" s="16" t="s">
        <v>429</v>
      </c>
      <c r="C247" s="15">
        <v>9403</v>
      </c>
      <c r="D247" s="26">
        <v>44911</v>
      </c>
      <c r="E247" s="27">
        <v>4800</v>
      </c>
      <c r="F247" s="18" t="s">
        <v>14</v>
      </c>
      <c r="G247" s="18">
        <v>4800</v>
      </c>
      <c r="H247" s="18">
        <f t="shared" si="19"/>
        <v>0</v>
      </c>
      <c r="I247" s="18" t="s">
        <v>19</v>
      </c>
      <c r="J247" s="33"/>
      <c r="K247" s="33"/>
    </row>
    <row r="248" spans="1:11" s="41" customFormat="1" ht="45" customHeight="1" x14ac:dyDescent="0.25">
      <c r="A248" s="15" t="s">
        <v>430</v>
      </c>
      <c r="B248" s="16" t="s">
        <v>431</v>
      </c>
      <c r="C248" s="15" t="s">
        <v>432</v>
      </c>
      <c r="D248" s="26">
        <v>44911</v>
      </c>
      <c r="E248" s="27">
        <v>550</v>
      </c>
      <c r="F248" s="27" t="s">
        <v>14</v>
      </c>
      <c r="G248" s="18">
        <v>550</v>
      </c>
      <c r="H248" s="18">
        <f t="shared" si="19"/>
        <v>0</v>
      </c>
      <c r="I248" s="18" t="s">
        <v>19</v>
      </c>
      <c r="J248" s="33"/>
      <c r="K248" s="33"/>
    </row>
    <row r="249" spans="1:11" s="41" customFormat="1" ht="45" customHeight="1" x14ac:dyDescent="0.25">
      <c r="A249" s="15" t="s">
        <v>430</v>
      </c>
      <c r="B249" s="16" t="s">
        <v>433</v>
      </c>
      <c r="C249" s="15" t="s">
        <v>434</v>
      </c>
      <c r="D249" s="26">
        <v>44911</v>
      </c>
      <c r="E249" s="27">
        <v>550</v>
      </c>
      <c r="F249" s="27" t="s">
        <v>14</v>
      </c>
      <c r="G249" s="18">
        <v>550</v>
      </c>
      <c r="H249" s="18">
        <f t="shared" si="19"/>
        <v>0</v>
      </c>
      <c r="I249" s="18" t="s">
        <v>19</v>
      </c>
      <c r="J249" s="33"/>
      <c r="K249" s="33"/>
    </row>
    <row r="250" spans="1:11" s="41" customFormat="1" ht="45" customHeight="1" x14ac:dyDescent="0.25">
      <c r="A250" s="15" t="s">
        <v>430</v>
      </c>
      <c r="B250" s="16" t="s">
        <v>435</v>
      </c>
      <c r="C250" s="15" t="s">
        <v>436</v>
      </c>
      <c r="D250" s="26">
        <v>44911</v>
      </c>
      <c r="E250" s="27">
        <v>550</v>
      </c>
      <c r="F250" s="27" t="s">
        <v>14</v>
      </c>
      <c r="G250" s="18">
        <v>550</v>
      </c>
      <c r="H250" s="18">
        <f t="shared" si="19"/>
        <v>0</v>
      </c>
      <c r="I250" s="18" t="s">
        <v>19</v>
      </c>
      <c r="J250" s="33"/>
      <c r="K250" s="33"/>
    </row>
    <row r="251" spans="1:11" s="41" customFormat="1" ht="45" customHeight="1" x14ac:dyDescent="0.25">
      <c r="A251" s="15" t="s">
        <v>430</v>
      </c>
      <c r="B251" s="16" t="s">
        <v>437</v>
      </c>
      <c r="C251" s="15" t="s">
        <v>438</v>
      </c>
      <c r="D251" s="26">
        <v>44911</v>
      </c>
      <c r="E251" s="27">
        <v>550</v>
      </c>
      <c r="F251" s="27" t="s">
        <v>14</v>
      </c>
      <c r="G251" s="18">
        <v>550</v>
      </c>
      <c r="H251" s="18">
        <f t="shared" si="19"/>
        <v>0</v>
      </c>
      <c r="I251" s="18" t="s">
        <v>19</v>
      </c>
      <c r="J251" s="33"/>
      <c r="K251" s="33"/>
    </row>
    <row r="252" spans="1:11" s="41" customFormat="1" ht="45" customHeight="1" x14ac:dyDescent="0.25">
      <c r="A252" s="15" t="s">
        <v>430</v>
      </c>
      <c r="B252" s="16" t="s">
        <v>439</v>
      </c>
      <c r="C252" s="15" t="s">
        <v>440</v>
      </c>
      <c r="D252" s="26">
        <v>44911</v>
      </c>
      <c r="E252" s="27">
        <v>550</v>
      </c>
      <c r="F252" s="27" t="s">
        <v>14</v>
      </c>
      <c r="G252" s="18">
        <v>550</v>
      </c>
      <c r="H252" s="18">
        <f t="shared" si="19"/>
        <v>0</v>
      </c>
      <c r="I252" s="18" t="s">
        <v>19</v>
      </c>
      <c r="J252" s="33"/>
      <c r="K252" s="33"/>
    </row>
    <row r="253" spans="1:11" s="41" customFormat="1" ht="45" customHeight="1" x14ac:dyDescent="0.25">
      <c r="A253" s="15" t="s">
        <v>430</v>
      </c>
      <c r="B253" s="16" t="s">
        <v>441</v>
      </c>
      <c r="C253" s="15" t="s">
        <v>442</v>
      </c>
      <c r="D253" s="26">
        <v>44911</v>
      </c>
      <c r="E253" s="27">
        <v>550</v>
      </c>
      <c r="F253" s="27" t="s">
        <v>14</v>
      </c>
      <c r="G253" s="18">
        <v>550</v>
      </c>
      <c r="H253" s="18">
        <f t="shared" si="19"/>
        <v>0</v>
      </c>
      <c r="I253" s="18" t="s">
        <v>19</v>
      </c>
      <c r="J253" s="33"/>
      <c r="K253" s="33"/>
    </row>
    <row r="254" spans="1:11" s="41" customFormat="1" ht="45" customHeight="1" x14ac:dyDescent="0.25">
      <c r="A254" s="15" t="s">
        <v>430</v>
      </c>
      <c r="B254" s="16" t="s">
        <v>443</v>
      </c>
      <c r="C254" s="15" t="s">
        <v>444</v>
      </c>
      <c r="D254" s="26">
        <v>44911</v>
      </c>
      <c r="E254" s="27">
        <v>500</v>
      </c>
      <c r="F254" s="27" t="s">
        <v>14</v>
      </c>
      <c r="G254" s="18">
        <v>500</v>
      </c>
      <c r="H254" s="18">
        <f t="shared" si="19"/>
        <v>0</v>
      </c>
      <c r="I254" s="18" t="s">
        <v>19</v>
      </c>
      <c r="J254" s="33"/>
      <c r="K254" s="33"/>
    </row>
    <row r="255" spans="1:11" s="41" customFormat="1" ht="45" customHeight="1" x14ac:dyDescent="0.25">
      <c r="A255" s="15" t="s">
        <v>430</v>
      </c>
      <c r="B255" s="16" t="s">
        <v>445</v>
      </c>
      <c r="C255" s="15" t="s">
        <v>446</v>
      </c>
      <c r="D255" s="26">
        <v>44911</v>
      </c>
      <c r="E255" s="27">
        <v>450</v>
      </c>
      <c r="F255" s="27" t="s">
        <v>14</v>
      </c>
      <c r="G255" s="18">
        <v>450</v>
      </c>
      <c r="H255" s="18">
        <f t="shared" si="19"/>
        <v>0</v>
      </c>
      <c r="I255" s="18" t="s">
        <v>19</v>
      </c>
      <c r="J255" s="33"/>
      <c r="K255" s="33"/>
    </row>
    <row r="256" spans="1:11" s="41" customFormat="1" ht="45" customHeight="1" x14ac:dyDescent="0.25">
      <c r="A256" s="15" t="s">
        <v>447</v>
      </c>
      <c r="B256" s="16" t="s">
        <v>448</v>
      </c>
      <c r="C256" s="15">
        <v>9428</v>
      </c>
      <c r="D256" s="26">
        <v>44914</v>
      </c>
      <c r="E256" s="27">
        <v>4800</v>
      </c>
      <c r="F256" s="18" t="s">
        <v>14</v>
      </c>
      <c r="G256" s="18">
        <v>4800</v>
      </c>
      <c r="H256" s="18">
        <f t="shared" si="19"/>
        <v>0</v>
      </c>
      <c r="I256" s="18" t="s">
        <v>19</v>
      </c>
      <c r="J256" s="33"/>
      <c r="K256" s="33"/>
    </row>
    <row r="257" spans="1:12" s="41" customFormat="1" ht="51" customHeight="1" x14ac:dyDescent="0.25">
      <c r="A257" s="15" t="s">
        <v>125</v>
      </c>
      <c r="B257" s="16" t="s">
        <v>126</v>
      </c>
      <c r="C257" s="15" t="s">
        <v>449</v>
      </c>
      <c r="D257" s="26">
        <v>44914</v>
      </c>
      <c r="E257" s="27">
        <v>7747</v>
      </c>
      <c r="F257" s="18" t="s">
        <v>14</v>
      </c>
      <c r="G257" s="18">
        <v>7747</v>
      </c>
      <c r="H257" s="18">
        <f t="shared" si="19"/>
        <v>0</v>
      </c>
      <c r="I257" s="18" t="s">
        <v>19</v>
      </c>
      <c r="J257" s="33"/>
      <c r="K257" s="33"/>
    </row>
    <row r="258" spans="1:12" s="41" customFormat="1" ht="60" customHeight="1" x14ac:dyDescent="0.25">
      <c r="A258" s="15" t="s">
        <v>245</v>
      </c>
      <c r="B258" s="16" t="s">
        <v>450</v>
      </c>
      <c r="C258" s="15" t="s">
        <v>451</v>
      </c>
      <c r="D258" s="26">
        <v>44914</v>
      </c>
      <c r="E258" s="27">
        <v>17946.099999999999</v>
      </c>
      <c r="F258" s="18" t="s">
        <v>14</v>
      </c>
      <c r="G258" s="18">
        <v>17946.099999999999</v>
      </c>
      <c r="H258" s="18">
        <f t="shared" si="19"/>
        <v>0</v>
      </c>
      <c r="I258" s="18" t="s">
        <v>19</v>
      </c>
      <c r="J258" s="33"/>
      <c r="K258" s="33"/>
    </row>
    <row r="259" spans="1:12" s="41" customFormat="1" ht="90" customHeight="1" x14ac:dyDescent="0.25">
      <c r="A259" s="15" t="s">
        <v>452</v>
      </c>
      <c r="B259" s="16" t="s">
        <v>453</v>
      </c>
      <c r="C259" s="36" t="s">
        <v>454</v>
      </c>
      <c r="D259" s="26">
        <v>44914</v>
      </c>
      <c r="E259" s="27">
        <v>25696.29</v>
      </c>
      <c r="F259" s="18" t="s">
        <v>14</v>
      </c>
      <c r="G259" s="18">
        <f>4052.77+21643.52</f>
        <v>25696.29</v>
      </c>
      <c r="H259" s="18">
        <f t="shared" si="19"/>
        <v>0</v>
      </c>
      <c r="I259" s="18" t="s">
        <v>19</v>
      </c>
      <c r="J259" s="33"/>
      <c r="K259" s="88"/>
      <c r="L259" s="42"/>
    </row>
    <row r="260" spans="1:12" s="41" customFormat="1" ht="75" customHeight="1" x14ac:dyDescent="0.25">
      <c r="A260" s="15" t="s">
        <v>455</v>
      </c>
      <c r="B260" s="16" t="s">
        <v>456</v>
      </c>
      <c r="C260" s="15" t="s">
        <v>457</v>
      </c>
      <c r="D260" s="26">
        <v>44914</v>
      </c>
      <c r="E260" s="27">
        <v>2148.16</v>
      </c>
      <c r="F260" s="18" t="s">
        <v>14</v>
      </c>
      <c r="G260" s="18">
        <v>2148.16</v>
      </c>
      <c r="H260" s="18">
        <f t="shared" si="19"/>
        <v>0</v>
      </c>
      <c r="I260" s="18" t="s">
        <v>19</v>
      </c>
      <c r="J260" s="33"/>
      <c r="K260" s="33"/>
    </row>
    <row r="261" spans="1:12" s="41" customFormat="1" ht="60" customHeight="1" x14ac:dyDescent="0.25">
      <c r="A261" s="15" t="s">
        <v>458</v>
      </c>
      <c r="B261" s="16" t="s">
        <v>459</v>
      </c>
      <c r="C261" s="15" t="s">
        <v>460</v>
      </c>
      <c r="D261" s="26">
        <v>44914</v>
      </c>
      <c r="E261" s="27">
        <f>13500-0.23</f>
        <v>13499.77</v>
      </c>
      <c r="F261" s="18" t="s">
        <v>14</v>
      </c>
      <c r="G261" s="18">
        <v>13499.77</v>
      </c>
      <c r="H261" s="18">
        <f t="shared" si="19"/>
        <v>0</v>
      </c>
      <c r="I261" s="18" t="s">
        <v>19</v>
      </c>
      <c r="J261" s="33"/>
      <c r="K261" s="89"/>
    </row>
    <row r="262" spans="1:12" s="41" customFormat="1" ht="45" customHeight="1" x14ac:dyDescent="0.25">
      <c r="A262" s="15" t="s">
        <v>303</v>
      </c>
      <c r="B262" s="16" t="s">
        <v>461</v>
      </c>
      <c r="C262" s="15" t="s">
        <v>462</v>
      </c>
      <c r="D262" s="26">
        <v>44914</v>
      </c>
      <c r="E262" s="27">
        <v>72374.289999999994</v>
      </c>
      <c r="F262" s="18" t="s">
        <v>14</v>
      </c>
      <c r="G262" s="18">
        <v>72374.289999999994</v>
      </c>
      <c r="H262" s="18">
        <f t="shared" si="19"/>
        <v>0</v>
      </c>
      <c r="I262" s="18" t="s">
        <v>19</v>
      </c>
      <c r="J262" s="33"/>
      <c r="K262" s="33"/>
    </row>
    <row r="263" spans="1:12" s="41" customFormat="1" ht="30" customHeight="1" x14ac:dyDescent="0.25">
      <c r="A263" s="15" t="s">
        <v>303</v>
      </c>
      <c r="B263" s="16" t="s">
        <v>172</v>
      </c>
      <c r="C263" s="15" t="s">
        <v>462</v>
      </c>
      <c r="D263" s="26">
        <v>44914</v>
      </c>
      <c r="E263" s="27">
        <v>5467</v>
      </c>
      <c r="F263" s="18" t="s">
        <v>14</v>
      </c>
      <c r="G263" s="18">
        <v>5467</v>
      </c>
      <c r="H263" s="18">
        <f t="shared" si="19"/>
        <v>0</v>
      </c>
      <c r="I263" s="18" t="s">
        <v>19</v>
      </c>
      <c r="J263" s="33"/>
      <c r="K263" s="33"/>
    </row>
    <row r="264" spans="1:12" s="41" customFormat="1" ht="30" customHeight="1" x14ac:dyDescent="0.25">
      <c r="A264" s="15" t="s">
        <v>303</v>
      </c>
      <c r="B264" s="16" t="s">
        <v>173</v>
      </c>
      <c r="C264" s="15" t="s">
        <v>462</v>
      </c>
      <c r="D264" s="26">
        <v>44914</v>
      </c>
      <c r="E264" s="27">
        <v>5459.31</v>
      </c>
      <c r="F264" s="18" t="s">
        <v>14</v>
      </c>
      <c r="G264" s="18">
        <v>5459.31</v>
      </c>
      <c r="H264" s="18">
        <f t="shared" si="19"/>
        <v>0</v>
      </c>
      <c r="I264" s="18" t="s">
        <v>19</v>
      </c>
      <c r="J264" s="33"/>
      <c r="K264" s="33"/>
    </row>
    <row r="265" spans="1:12" s="41" customFormat="1" ht="45" customHeight="1" x14ac:dyDescent="0.25">
      <c r="A265" s="15" t="s">
        <v>303</v>
      </c>
      <c r="B265" s="16" t="s">
        <v>174</v>
      </c>
      <c r="C265" s="15" t="s">
        <v>462</v>
      </c>
      <c r="D265" s="26">
        <v>44914</v>
      </c>
      <c r="E265" s="27">
        <v>924</v>
      </c>
      <c r="F265" s="18" t="s">
        <v>14</v>
      </c>
      <c r="G265" s="18">
        <v>924</v>
      </c>
      <c r="H265" s="18">
        <f t="shared" si="19"/>
        <v>0</v>
      </c>
      <c r="I265" s="18" t="s">
        <v>19</v>
      </c>
      <c r="J265" s="33"/>
      <c r="K265" s="33"/>
    </row>
    <row r="266" spans="1:12" s="41" customFormat="1" ht="15" customHeight="1" x14ac:dyDescent="0.25">
      <c r="A266" s="15" t="s">
        <v>303</v>
      </c>
      <c r="B266" s="16" t="s">
        <v>407</v>
      </c>
      <c r="C266" s="15" t="s">
        <v>462</v>
      </c>
      <c r="D266" s="26">
        <v>44914</v>
      </c>
      <c r="E266" s="27">
        <v>75</v>
      </c>
      <c r="F266" s="18" t="s">
        <v>14</v>
      </c>
      <c r="G266" s="18">
        <v>75</v>
      </c>
      <c r="H266" s="18">
        <f t="shared" si="19"/>
        <v>0</v>
      </c>
      <c r="I266" s="18" t="s">
        <v>19</v>
      </c>
      <c r="J266" s="33"/>
      <c r="K266" s="33"/>
    </row>
    <row r="267" spans="1:12" s="41" customFormat="1" ht="30" customHeight="1" x14ac:dyDescent="0.25">
      <c r="A267" s="15" t="s">
        <v>303</v>
      </c>
      <c r="B267" s="16" t="s">
        <v>463</v>
      </c>
      <c r="C267" s="15" t="s">
        <v>462</v>
      </c>
      <c r="D267" s="26">
        <v>44914</v>
      </c>
      <c r="E267" s="27">
        <v>79826.490000000005</v>
      </c>
      <c r="F267" s="18" t="s">
        <v>14</v>
      </c>
      <c r="G267" s="18">
        <v>79826.490000000005</v>
      </c>
      <c r="H267" s="18">
        <f t="shared" si="19"/>
        <v>0</v>
      </c>
      <c r="I267" s="18" t="s">
        <v>19</v>
      </c>
      <c r="J267" s="33"/>
      <c r="K267" s="33"/>
    </row>
    <row r="268" spans="1:12" s="41" customFormat="1" ht="30" customHeight="1" x14ac:dyDescent="0.25">
      <c r="A268" s="15" t="s">
        <v>303</v>
      </c>
      <c r="B268" s="16" t="s">
        <v>172</v>
      </c>
      <c r="C268" s="15" t="s">
        <v>462</v>
      </c>
      <c r="D268" s="26">
        <v>44914</v>
      </c>
      <c r="E268" s="27">
        <v>6035.01</v>
      </c>
      <c r="F268" s="18" t="s">
        <v>14</v>
      </c>
      <c r="G268" s="18">
        <v>6035.01</v>
      </c>
      <c r="H268" s="18">
        <f t="shared" si="19"/>
        <v>0</v>
      </c>
      <c r="I268" s="18" t="s">
        <v>19</v>
      </c>
      <c r="J268" s="33"/>
      <c r="K268" s="33"/>
    </row>
    <row r="269" spans="1:12" s="41" customFormat="1" ht="30" customHeight="1" x14ac:dyDescent="0.25">
      <c r="A269" s="15" t="s">
        <v>303</v>
      </c>
      <c r="B269" s="16" t="s">
        <v>173</v>
      </c>
      <c r="C269" s="15" t="s">
        <v>462</v>
      </c>
      <c r="D269" s="26">
        <v>44914</v>
      </c>
      <c r="E269" s="27">
        <v>6026.49</v>
      </c>
      <c r="F269" s="18" t="s">
        <v>14</v>
      </c>
      <c r="G269" s="18">
        <v>6026.49</v>
      </c>
      <c r="H269" s="18">
        <f t="shared" si="19"/>
        <v>0</v>
      </c>
      <c r="I269" s="18" t="s">
        <v>19</v>
      </c>
      <c r="J269" s="33"/>
      <c r="K269" s="33"/>
    </row>
    <row r="270" spans="1:12" s="41" customFormat="1" ht="45" customHeight="1" x14ac:dyDescent="0.25">
      <c r="A270" s="15" t="s">
        <v>303</v>
      </c>
      <c r="B270" s="16" t="s">
        <v>174</v>
      </c>
      <c r="C270" s="15" t="s">
        <v>462</v>
      </c>
      <c r="D270" s="26">
        <v>44914</v>
      </c>
      <c r="E270" s="27">
        <v>1020</v>
      </c>
      <c r="F270" s="18" t="s">
        <v>14</v>
      </c>
      <c r="G270" s="18">
        <v>1020</v>
      </c>
      <c r="H270" s="18">
        <f t="shared" si="19"/>
        <v>0</v>
      </c>
      <c r="I270" s="18" t="s">
        <v>19</v>
      </c>
      <c r="J270" s="33"/>
      <c r="K270" s="33"/>
    </row>
    <row r="271" spans="1:12" s="41" customFormat="1" ht="15" customHeight="1" x14ac:dyDescent="0.25">
      <c r="A271" s="15" t="s">
        <v>303</v>
      </c>
      <c r="B271" s="16" t="s">
        <v>407</v>
      </c>
      <c r="C271" s="15" t="s">
        <v>462</v>
      </c>
      <c r="D271" s="26">
        <v>44914</v>
      </c>
      <c r="E271" s="27">
        <v>150</v>
      </c>
      <c r="F271" s="18" t="s">
        <v>14</v>
      </c>
      <c r="G271" s="18">
        <v>150</v>
      </c>
      <c r="H271" s="18">
        <f t="shared" si="19"/>
        <v>0</v>
      </c>
      <c r="I271" s="18" t="s">
        <v>19</v>
      </c>
      <c r="J271" s="33"/>
      <c r="K271" s="33"/>
    </row>
    <row r="272" spans="1:12" s="41" customFormat="1" ht="60" customHeight="1" x14ac:dyDescent="0.25">
      <c r="A272" s="15" t="s">
        <v>464</v>
      </c>
      <c r="B272" s="16" t="s">
        <v>465</v>
      </c>
      <c r="C272" s="15" t="s">
        <v>466</v>
      </c>
      <c r="D272" s="26">
        <v>44914</v>
      </c>
      <c r="E272" s="27">
        <v>58551.6</v>
      </c>
      <c r="F272" s="18" t="s">
        <v>14</v>
      </c>
      <c r="G272" s="18">
        <v>58551.6</v>
      </c>
      <c r="H272" s="18">
        <f t="shared" si="19"/>
        <v>0</v>
      </c>
      <c r="I272" s="18" t="s">
        <v>19</v>
      </c>
      <c r="J272" s="33"/>
      <c r="K272" s="33"/>
    </row>
    <row r="273" spans="1:11" s="41" customFormat="1" ht="60" customHeight="1" x14ac:dyDescent="0.25">
      <c r="A273" s="15" t="s">
        <v>215</v>
      </c>
      <c r="B273" s="16" t="s">
        <v>467</v>
      </c>
      <c r="C273" s="15" t="s">
        <v>468</v>
      </c>
      <c r="D273" s="26">
        <v>44914</v>
      </c>
      <c r="E273" s="27">
        <v>433188.62</v>
      </c>
      <c r="F273" s="18" t="s">
        <v>14</v>
      </c>
      <c r="G273" s="18">
        <v>433188.62</v>
      </c>
      <c r="H273" s="18">
        <f t="shared" si="19"/>
        <v>0</v>
      </c>
      <c r="I273" s="18" t="s">
        <v>19</v>
      </c>
      <c r="J273" s="33"/>
      <c r="K273" s="33"/>
    </row>
    <row r="274" spans="1:11" s="41" customFormat="1" ht="30" customHeight="1" x14ac:dyDescent="0.25">
      <c r="A274" s="15" t="s">
        <v>303</v>
      </c>
      <c r="B274" s="16" t="s">
        <v>469</v>
      </c>
      <c r="C274" s="15" t="s">
        <v>69</v>
      </c>
      <c r="D274" s="26">
        <v>44915</v>
      </c>
      <c r="E274" s="27">
        <v>5768308.6699999999</v>
      </c>
      <c r="F274" s="18" t="s">
        <v>14</v>
      </c>
      <c r="G274" s="18">
        <v>5768308.6699999999</v>
      </c>
      <c r="H274" s="18">
        <f t="shared" si="19"/>
        <v>0</v>
      </c>
      <c r="I274" s="18" t="s">
        <v>19</v>
      </c>
      <c r="J274" s="33"/>
      <c r="K274" s="33"/>
    </row>
    <row r="275" spans="1:11" s="41" customFormat="1" ht="45" customHeight="1" x14ac:dyDescent="0.25">
      <c r="A275" s="15" t="s">
        <v>303</v>
      </c>
      <c r="B275" s="16" t="s">
        <v>470</v>
      </c>
      <c r="C275" s="15" t="s">
        <v>69</v>
      </c>
      <c r="D275" s="26">
        <v>44915</v>
      </c>
      <c r="E275" s="27">
        <v>774707.83</v>
      </c>
      <c r="F275" s="18" t="s">
        <v>14</v>
      </c>
      <c r="G275" s="18">
        <v>774707.83</v>
      </c>
      <c r="H275" s="18">
        <f t="shared" ref="H275:H306" si="20">+E275-G275</f>
        <v>0</v>
      </c>
      <c r="I275" s="18" t="s">
        <v>19</v>
      </c>
      <c r="J275" s="33"/>
      <c r="K275" s="33"/>
    </row>
    <row r="276" spans="1:11" s="41" customFormat="1" ht="60" customHeight="1" x14ac:dyDescent="0.25">
      <c r="A276" s="15" t="s">
        <v>384</v>
      </c>
      <c r="B276" s="16" t="s">
        <v>471</v>
      </c>
      <c r="C276" s="15" t="s">
        <v>472</v>
      </c>
      <c r="D276" s="26">
        <v>44915</v>
      </c>
      <c r="E276" s="27">
        <v>49998.96</v>
      </c>
      <c r="F276" s="18" t="s">
        <v>14</v>
      </c>
      <c r="G276" s="18">
        <v>49998.96</v>
      </c>
      <c r="H276" s="18">
        <f t="shared" si="20"/>
        <v>0</v>
      </c>
      <c r="I276" s="18" t="s">
        <v>19</v>
      </c>
      <c r="J276" s="33"/>
      <c r="K276" s="33"/>
    </row>
    <row r="277" spans="1:11" s="41" customFormat="1" ht="75" customHeight="1" x14ac:dyDescent="0.25">
      <c r="A277" s="15" t="s">
        <v>384</v>
      </c>
      <c r="B277" s="16" t="s">
        <v>473</v>
      </c>
      <c r="C277" s="15" t="s">
        <v>474</v>
      </c>
      <c r="D277" s="26">
        <v>44915</v>
      </c>
      <c r="E277" s="27">
        <v>45840.639999999999</v>
      </c>
      <c r="F277" s="18" t="s">
        <v>14</v>
      </c>
      <c r="G277" s="18">
        <v>45840.639999999999</v>
      </c>
      <c r="H277" s="18">
        <f t="shared" si="20"/>
        <v>0</v>
      </c>
      <c r="I277" s="18" t="s">
        <v>19</v>
      </c>
      <c r="J277" s="33"/>
      <c r="K277" s="33"/>
    </row>
    <row r="278" spans="1:11" s="41" customFormat="1" ht="60" customHeight="1" x14ac:dyDescent="0.25">
      <c r="A278" s="15" t="s">
        <v>475</v>
      </c>
      <c r="B278" s="16" t="s">
        <v>476</v>
      </c>
      <c r="C278" s="15" t="s">
        <v>477</v>
      </c>
      <c r="D278" s="26">
        <v>44915</v>
      </c>
      <c r="E278" s="27">
        <v>21240</v>
      </c>
      <c r="F278" s="18" t="s">
        <v>14</v>
      </c>
      <c r="G278" s="18">
        <v>21240</v>
      </c>
      <c r="H278" s="18">
        <f t="shared" si="20"/>
        <v>0</v>
      </c>
      <c r="I278" s="18" t="s">
        <v>19</v>
      </c>
      <c r="J278" s="33"/>
      <c r="K278" s="33"/>
    </row>
    <row r="279" spans="1:11" s="41" customFormat="1" ht="60" customHeight="1" x14ac:dyDescent="0.25">
      <c r="A279" s="15" t="s">
        <v>306</v>
      </c>
      <c r="B279" s="16" t="s">
        <v>478</v>
      </c>
      <c r="C279" s="15" t="s">
        <v>479</v>
      </c>
      <c r="D279" s="26">
        <v>44915</v>
      </c>
      <c r="E279" s="27">
        <v>84899.25</v>
      </c>
      <c r="F279" s="18" t="s">
        <v>14</v>
      </c>
      <c r="G279" s="18">
        <v>84899.25</v>
      </c>
      <c r="H279" s="18">
        <f t="shared" si="20"/>
        <v>0</v>
      </c>
      <c r="I279" s="18" t="s">
        <v>19</v>
      </c>
      <c r="J279" s="33"/>
      <c r="K279" s="33"/>
    </row>
    <row r="280" spans="1:11" s="41" customFormat="1" ht="60" customHeight="1" x14ac:dyDescent="0.25">
      <c r="A280" s="15" t="s">
        <v>336</v>
      </c>
      <c r="B280" s="16" t="s">
        <v>480</v>
      </c>
      <c r="C280" s="15" t="s">
        <v>481</v>
      </c>
      <c r="D280" s="26">
        <v>44916</v>
      </c>
      <c r="E280" s="27">
        <v>350068.24</v>
      </c>
      <c r="F280" s="18" t="s">
        <v>14</v>
      </c>
      <c r="G280" s="18">
        <v>350068.24</v>
      </c>
      <c r="H280" s="18">
        <f t="shared" si="20"/>
        <v>0</v>
      </c>
      <c r="I280" s="18" t="s">
        <v>19</v>
      </c>
      <c r="J280" s="33"/>
      <c r="K280" s="33"/>
    </row>
    <row r="281" spans="1:11" s="41" customFormat="1" ht="60" customHeight="1" x14ac:dyDescent="0.25">
      <c r="A281" s="15" t="s">
        <v>356</v>
      </c>
      <c r="B281" s="16" t="s">
        <v>482</v>
      </c>
      <c r="C281" s="15" t="s">
        <v>483</v>
      </c>
      <c r="D281" s="26">
        <v>44916</v>
      </c>
      <c r="E281" s="27">
        <v>8566.07</v>
      </c>
      <c r="F281" s="18" t="s">
        <v>14</v>
      </c>
      <c r="G281" s="18">
        <v>8566.07</v>
      </c>
      <c r="H281" s="18">
        <f t="shared" si="20"/>
        <v>0</v>
      </c>
      <c r="I281" s="18" t="s">
        <v>19</v>
      </c>
      <c r="J281" s="33"/>
      <c r="K281" s="33"/>
    </row>
    <row r="282" spans="1:11" s="41" customFormat="1" ht="45" customHeight="1" x14ac:dyDescent="0.25">
      <c r="A282" s="15" t="s">
        <v>484</v>
      </c>
      <c r="B282" s="16" t="s">
        <v>485</v>
      </c>
      <c r="C282" s="15">
        <v>9458</v>
      </c>
      <c r="D282" s="26">
        <v>44916</v>
      </c>
      <c r="E282" s="27">
        <v>2400</v>
      </c>
      <c r="F282" s="18" t="s">
        <v>14</v>
      </c>
      <c r="G282" s="18">
        <v>2400</v>
      </c>
      <c r="H282" s="18">
        <f t="shared" si="20"/>
        <v>0</v>
      </c>
      <c r="I282" s="18" t="s">
        <v>19</v>
      </c>
      <c r="J282" s="33"/>
      <c r="K282" s="33"/>
    </row>
    <row r="283" spans="1:11" s="41" customFormat="1" ht="90" customHeight="1" x14ac:dyDescent="0.25">
      <c r="A283" s="15" t="s">
        <v>486</v>
      </c>
      <c r="B283" s="16" t="s">
        <v>487</v>
      </c>
      <c r="C283" s="15" t="s">
        <v>488</v>
      </c>
      <c r="D283" s="26">
        <v>44916</v>
      </c>
      <c r="E283" s="27">
        <v>100300</v>
      </c>
      <c r="F283" s="18" t="s">
        <v>14</v>
      </c>
      <c r="G283" s="18">
        <v>100300</v>
      </c>
      <c r="H283" s="18">
        <f t="shared" si="20"/>
        <v>0</v>
      </c>
      <c r="I283" s="18" t="s">
        <v>19</v>
      </c>
      <c r="J283" s="33"/>
      <c r="K283" s="33"/>
    </row>
    <row r="284" spans="1:11" s="41" customFormat="1" ht="105" customHeight="1" x14ac:dyDescent="0.25">
      <c r="A284" s="15" t="s">
        <v>486</v>
      </c>
      <c r="B284" s="16" t="s">
        <v>489</v>
      </c>
      <c r="C284" s="15" t="s">
        <v>490</v>
      </c>
      <c r="D284" s="26">
        <v>44916</v>
      </c>
      <c r="E284" s="27">
        <v>395300</v>
      </c>
      <c r="F284" s="18" t="s">
        <v>14</v>
      </c>
      <c r="G284" s="18">
        <v>395300</v>
      </c>
      <c r="H284" s="18">
        <f t="shared" si="20"/>
        <v>0</v>
      </c>
      <c r="I284" s="18" t="s">
        <v>19</v>
      </c>
      <c r="J284" s="33"/>
      <c r="K284" s="33"/>
    </row>
    <row r="285" spans="1:11" s="41" customFormat="1" ht="105" customHeight="1" x14ac:dyDescent="0.25">
      <c r="A285" s="15" t="s">
        <v>491</v>
      </c>
      <c r="B285" s="16" t="s">
        <v>492</v>
      </c>
      <c r="C285" s="15" t="s">
        <v>493</v>
      </c>
      <c r="D285" s="26">
        <v>44917</v>
      </c>
      <c r="E285" s="27">
        <v>143606</v>
      </c>
      <c r="F285" s="18" t="s">
        <v>14</v>
      </c>
      <c r="G285" s="18">
        <v>143606</v>
      </c>
      <c r="H285" s="18">
        <f t="shared" si="20"/>
        <v>0</v>
      </c>
      <c r="I285" s="18" t="s">
        <v>19</v>
      </c>
      <c r="J285" s="33"/>
      <c r="K285" s="33"/>
    </row>
    <row r="286" spans="1:11" s="41" customFormat="1" ht="75" customHeight="1" x14ac:dyDescent="0.25">
      <c r="A286" s="15" t="s">
        <v>1678</v>
      </c>
      <c r="B286" s="16" t="s">
        <v>494</v>
      </c>
      <c r="C286" s="15" t="s">
        <v>495</v>
      </c>
      <c r="D286" s="26">
        <v>44917</v>
      </c>
      <c r="E286" s="27">
        <v>184850.13</v>
      </c>
      <c r="F286" s="18" t="s">
        <v>14</v>
      </c>
      <c r="G286" s="18">
        <v>184850.13</v>
      </c>
      <c r="H286" s="18">
        <f t="shared" si="20"/>
        <v>0</v>
      </c>
      <c r="I286" s="18" t="s">
        <v>19</v>
      </c>
      <c r="J286" s="33"/>
      <c r="K286" s="33"/>
    </row>
    <row r="287" spans="1:11" s="41" customFormat="1" ht="45" customHeight="1" x14ac:dyDescent="0.25">
      <c r="A287" s="15" t="s">
        <v>496</v>
      </c>
      <c r="B287" s="16" t="s">
        <v>497</v>
      </c>
      <c r="C287" s="15" t="s">
        <v>498</v>
      </c>
      <c r="D287" s="26">
        <v>44917</v>
      </c>
      <c r="E287" s="27">
        <v>57525</v>
      </c>
      <c r="F287" s="18" t="s">
        <v>14</v>
      </c>
      <c r="G287" s="18">
        <v>57525</v>
      </c>
      <c r="H287" s="18">
        <f t="shared" si="20"/>
        <v>0</v>
      </c>
      <c r="I287" s="18" t="s">
        <v>19</v>
      </c>
      <c r="J287" s="33"/>
      <c r="K287" s="33"/>
    </row>
    <row r="288" spans="1:11" s="41" customFormat="1" ht="45" customHeight="1" x14ac:dyDescent="0.25">
      <c r="A288" s="15" t="s">
        <v>499</v>
      </c>
      <c r="B288" s="16" t="s">
        <v>500</v>
      </c>
      <c r="C288" s="15">
        <v>9477</v>
      </c>
      <c r="D288" s="26">
        <v>44918</v>
      </c>
      <c r="E288" s="27">
        <v>4800</v>
      </c>
      <c r="F288" s="18" t="s">
        <v>14</v>
      </c>
      <c r="G288" s="18"/>
      <c r="H288" s="18">
        <f t="shared" si="20"/>
        <v>4800</v>
      </c>
      <c r="I288" s="18" t="s">
        <v>15</v>
      </c>
      <c r="J288" s="33"/>
      <c r="K288" s="33"/>
    </row>
    <row r="289" spans="1:11" s="41" customFormat="1" ht="60" customHeight="1" x14ac:dyDescent="0.25">
      <c r="A289" s="15" t="s">
        <v>501</v>
      </c>
      <c r="B289" s="16" t="s">
        <v>502</v>
      </c>
      <c r="C289" s="15" t="s">
        <v>503</v>
      </c>
      <c r="D289" s="26">
        <v>44918</v>
      </c>
      <c r="E289" s="27">
        <v>10502</v>
      </c>
      <c r="F289" s="18" t="s">
        <v>14</v>
      </c>
      <c r="G289" s="18">
        <v>10502</v>
      </c>
      <c r="H289" s="18">
        <f t="shared" si="20"/>
        <v>0</v>
      </c>
      <c r="I289" s="18" t="s">
        <v>19</v>
      </c>
      <c r="J289" s="33"/>
      <c r="K289" s="33"/>
    </row>
    <row r="290" spans="1:11" s="41" customFormat="1" ht="60" customHeight="1" x14ac:dyDescent="0.25">
      <c r="A290" s="15" t="s">
        <v>1700</v>
      </c>
      <c r="B290" s="16" t="s">
        <v>504</v>
      </c>
      <c r="C290" s="15" t="s">
        <v>505</v>
      </c>
      <c r="D290" s="26">
        <v>44918</v>
      </c>
      <c r="E290" s="27">
        <v>6825.59</v>
      </c>
      <c r="F290" s="18" t="s">
        <v>14</v>
      </c>
      <c r="G290" s="18">
        <v>6825.59</v>
      </c>
      <c r="H290" s="18">
        <f t="shared" si="20"/>
        <v>0</v>
      </c>
      <c r="I290" s="18" t="s">
        <v>19</v>
      </c>
      <c r="J290" s="33"/>
      <c r="K290" s="33"/>
    </row>
    <row r="291" spans="1:11" s="41" customFormat="1" ht="45" customHeight="1" x14ac:dyDescent="0.25">
      <c r="A291" s="15" t="s">
        <v>506</v>
      </c>
      <c r="B291" s="16" t="s">
        <v>497</v>
      </c>
      <c r="C291" s="15" t="s">
        <v>507</v>
      </c>
      <c r="D291" s="26">
        <v>44918</v>
      </c>
      <c r="E291" s="27">
        <v>167265</v>
      </c>
      <c r="F291" s="18" t="s">
        <v>14</v>
      </c>
      <c r="G291" s="18">
        <v>167265</v>
      </c>
      <c r="H291" s="18">
        <f t="shared" si="20"/>
        <v>0</v>
      </c>
      <c r="I291" s="18" t="s">
        <v>19</v>
      </c>
      <c r="J291" s="33"/>
      <c r="K291" s="33"/>
    </row>
    <row r="292" spans="1:11" s="41" customFormat="1" ht="60" customHeight="1" x14ac:dyDescent="0.25">
      <c r="A292" s="15" t="s">
        <v>508</v>
      </c>
      <c r="B292" s="16" t="s">
        <v>509</v>
      </c>
      <c r="C292" s="15" t="s">
        <v>510</v>
      </c>
      <c r="D292" s="26">
        <v>44918</v>
      </c>
      <c r="E292" s="27">
        <v>172040.46</v>
      </c>
      <c r="F292" s="18" t="s">
        <v>14</v>
      </c>
      <c r="G292" s="18">
        <v>172040.46</v>
      </c>
      <c r="H292" s="18">
        <f t="shared" si="20"/>
        <v>0</v>
      </c>
      <c r="I292" s="18" t="s">
        <v>19</v>
      </c>
      <c r="J292" s="33"/>
      <c r="K292" s="33"/>
    </row>
    <row r="293" spans="1:11" s="41" customFormat="1" ht="60" customHeight="1" x14ac:dyDescent="0.25">
      <c r="A293" s="15" t="s">
        <v>511</v>
      </c>
      <c r="B293" s="16" t="s">
        <v>512</v>
      </c>
      <c r="C293" s="15" t="s">
        <v>436</v>
      </c>
      <c r="D293" s="26">
        <v>44918</v>
      </c>
      <c r="E293" s="27">
        <v>43486.27</v>
      </c>
      <c r="F293" s="18" t="s">
        <v>14</v>
      </c>
      <c r="G293" s="18">
        <v>43486.27</v>
      </c>
      <c r="H293" s="18">
        <f t="shared" si="20"/>
        <v>0</v>
      </c>
      <c r="I293" s="18" t="s">
        <v>19</v>
      </c>
      <c r="J293" s="33"/>
      <c r="K293" s="33"/>
    </row>
    <row r="294" spans="1:11" s="41" customFormat="1" ht="60" customHeight="1" x14ac:dyDescent="0.25">
      <c r="A294" s="15" t="s">
        <v>511</v>
      </c>
      <c r="B294" s="16" t="s">
        <v>513</v>
      </c>
      <c r="C294" s="15" t="s">
        <v>438</v>
      </c>
      <c r="D294" s="26">
        <v>44918</v>
      </c>
      <c r="E294" s="27">
        <v>903.76</v>
      </c>
      <c r="F294" s="18" t="s">
        <v>14</v>
      </c>
      <c r="G294" s="18">
        <v>903.76</v>
      </c>
      <c r="H294" s="18">
        <f t="shared" si="20"/>
        <v>0</v>
      </c>
      <c r="I294" s="18" t="s">
        <v>19</v>
      </c>
      <c r="J294" s="33"/>
      <c r="K294" s="33"/>
    </row>
    <row r="295" spans="1:11" s="41" customFormat="1" ht="60" customHeight="1" x14ac:dyDescent="0.25">
      <c r="A295" s="15" t="s">
        <v>511</v>
      </c>
      <c r="B295" s="16" t="s">
        <v>513</v>
      </c>
      <c r="C295" s="15" t="s">
        <v>440</v>
      </c>
      <c r="D295" s="26">
        <v>44918</v>
      </c>
      <c r="E295" s="27">
        <v>903.76</v>
      </c>
      <c r="F295" s="18" t="s">
        <v>14</v>
      </c>
      <c r="G295" s="18">
        <v>903.76</v>
      </c>
      <c r="H295" s="18">
        <f t="shared" si="20"/>
        <v>0</v>
      </c>
      <c r="I295" s="18" t="s">
        <v>19</v>
      </c>
      <c r="J295" s="33"/>
      <c r="K295" s="33"/>
    </row>
    <row r="296" spans="1:11" s="41" customFormat="1" ht="60" customHeight="1" x14ac:dyDescent="0.25">
      <c r="A296" s="15" t="s">
        <v>511</v>
      </c>
      <c r="B296" s="16" t="s">
        <v>514</v>
      </c>
      <c r="C296" s="15" t="s">
        <v>442</v>
      </c>
      <c r="D296" s="26">
        <v>44918</v>
      </c>
      <c r="E296" s="27">
        <v>38533.82</v>
      </c>
      <c r="F296" s="18" t="s">
        <v>14</v>
      </c>
      <c r="G296" s="18">
        <v>38533.82</v>
      </c>
      <c r="H296" s="18">
        <f t="shared" si="20"/>
        <v>0</v>
      </c>
      <c r="I296" s="18" t="s">
        <v>19</v>
      </c>
      <c r="J296" s="33"/>
      <c r="K296" s="33"/>
    </row>
    <row r="297" spans="1:11" s="41" customFormat="1" ht="60" customHeight="1" x14ac:dyDescent="0.25">
      <c r="A297" s="15" t="s">
        <v>511</v>
      </c>
      <c r="B297" s="16" t="s">
        <v>512</v>
      </c>
      <c r="C297" s="15" t="s">
        <v>444</v>
      </c>
      <c r="D297" s="26">
        <v>44918</v>
      </c>
      <c r="E297" s="27">
        <v>82149.88</v>
      </c>
      <c r="F297" s="18" t="s">
        <v>14</v>
      </c>
      <c r="G297" s="18">
        <v>82149.88</v>
      </c>
      <c r="H297" s="18">
        <f t="shared" si="20"/>
        <v>0</v>
      </c>
      <c r="I297" s="18" t="s">
        <v>19</v>
      </c>
      <c r="J297" s="33"/>
      <c r="K297" s="33"/>
    </row>
    <row r="298" spans="1:11" s="41" customFormat="1" ht="60" customHeight="1" x14ac:dyDescent="0.25">
      <c r="A298" s="15" t="s">
        <v>508</v>
      </c>
      <c r="B298" s="16" t="s">
        <v>467</v>
      </c>
      <c r="C298" s="15" t="s">
        <v>515</v>
      </c>
      <c r="D298" s="26">
        <v>44921</v>
      </c>
      <c r="E298" s="27">
        <v>90594.5</v>
      </c>
      <c r="F298" s="18" t="s">
        <v>14</v>
      </c>
      <c r="G298" s="18">
        <v>90594.5</v>
      </c>
      <c r="H298" s="18">
        <f t="shared" si="20"/>
        <v>0</v>
      </c>
      <c r="I298" s="18" t="s">
        <v>19</v>
      </c>
      <c r="J298" s="33"/>
      <c r="K298" s="33"/>
    </row>
    <row r="299" spans="1:11" s="41" customFormat="1" ht="60" customHeight="1" x14ac:dyDescent="0.25">
      <c r="A299" s="15" t="s">
        <v>508</v>
      </c>
      <c r="B299" s="16" t="s">
        <v>516</v>
      </c>
      <c r="C299" s="15" t="s">
        <v>517</v>
      </c>
      <c r="D299" s="26">
        <v>44921</v>
      </c>
      <c r="E299" s="27">
        <v>62332.32</v>
      </c>
      <c r="F299" s="18" t="s">
        <v>14</v>
      </c>
      <c r="G299" s="18">
        <v>62332.32</v>
      </c>
      <c r="H299" s="18">
        <f t="shared" si="20"/>
        <v>0</v>
      </c>
      <c r="I299" s="18" t="s">
        <v>19</v>
      </c>
      <c r="J299" s="33"/>
      <c r="K299" s="33"/>
    </row>
    <row r="300" spans="1:11" s="41" customFormat="1" ht="74.25" customHeight="1" x14ac:dyDescent="0.25">
      <c r="A300" s="15" t="s">
        <v>518</v>
      </c>
      <c r="B300" s="16" t="s">
        <v>519</v>
      </c>
      <c r="C300" s="15" t="s">
        <v>520</v>
      </c>
      <c r="D300" s="26">
        <v>44921</v>
      </c>
      <c r="E300" s="27">
        <v>164396.42000000001</v>
      </c>
      <c r="F300" s="18" t="s">
        <v>14</v>
      </c>
      <c r="G300" s="18">
        <v>164396.42000000001</v>
      </c>
      <c r="H300" s="18">
        <f t="shared" si="20"/>
        <v>0</v>
      </c>
      <c r="I300" s="18" t="s">
        <v>19</v>
      </c>
      <c r="J300" s="33"/>
      <c r="K300" s="33"/>
    </row>
    <row r="301" spans="1:11" s="41" customFormat="1" ht="60" customHeight="1" x14ac:dyDescent="0.25">
      <c r="A301" s="15" t="s">
        <v>384</v>
      </c>
      <c r="B301" s="16" t="s">
        <v>521</v>
      </c>
      <c r="C301" s="15" t="s">
        <v>522</v>
      </c>
      <c r="D301" s="26">
        <v>44921</v>
      </c>
      <c r="E301" s="27">
        <v>64782</v>
      </c>
      <c r="F301" s="18" t="s">
        <v>14</v>
      </c>
      <c r="G301" s="18">
        <v>64782</v>
      </c>
      <c r="H301" s="18">
        <f t="shared" si="20"/>
        <v>0</v>
      </c>
      <c r="I301" s="18" t="s">
        <v>19</v>
      </c>
      <c r="J301" s="33"/>
      <c r="K301" s="33"/>
    </row>
    <row r="302" spans="1:11" s="41" customFormat="1" ht="60" customHeight="1" x14ac:dyDescent="0.25">
      <c r="A302" s="15" t="s">
        <v>215</v>
      </c>
      <c r="B302" s="16" t="s">
        <v>523</v>
      </c>
      <c r="C302" s="15" t="s">
        <v>524</v>
      </c>
      <c r="D302" s="26">
        <v>44921</v>
      </c>
      <c r="E302" s="27">
        <v>814842.5</v>
      </c>
      <c r="F302" s="18" t="s">
        <v>14</v>
      </c>
      <c r="G302" s="18">
        <v>814842.5</v>
      </c>
      <c r="H302" s="18">
        <f t="shared" si="20"/>
        <v>0</v>
      </c>
      <c r="I302" s="18" t="s">
        <v>19</v>
      </c>
      <c r="J302" s="33"/>
      <c r="K302" s="33"/>
    </row>
    <row r="303" spans="1:11" s="41" customFormat="1" ht="60" customHeight="1" x14ac:dyDescent="0.25">
      <c r="A303" s="15" t="s">
        <v>215</v>
      </c>
      <c r="B303" s="16" t="s">
        <v>525</v>
      </c>
      <c r="C303" s="15" t="s">
        <v>526</v>
      </c>
      <c r="D303" s="26">
        <v>44921</v>
      </c>
      <c r="E303" s="27">
        <v>82024.160000000003</v>
      </c>
      <c r="F303" s="18" t="s">
        <v>14</v>
      </c>
      <c r="G303" s="18">
        <v>82024.160000000003</v>
      </c>
      <c r="H303" s="18">
        <f t="shared" si="20"/>
        <v>0</v>
      </c>
      <c r="I303" s="18" t="s">
        <v>19</v>
      </c>
      <c r="J303" s="33"/>
      <c r="K303" s="33"/>
    </row>
    <row r="304" spans="1:11" s="41" customFormat="1" ht="60" customHeight="1" x14ac:dyDescent="0.25">
      <c r="A304" s="15" t="s">
        <v>527</v>
      </c>
      <c r="B304" s="16" t="s">
        <v>528</v>
      </c>
      <c r="C304" s="15" t="s">
        <v>529</v>
      </c>
      <c r="D304" s="26">
        <v>44922</v>
      </c>
      <c r="E304" s="27">
        <v>128710.5</v>
      </c>
      <c r="F304" s="18" t="s">
        <v>14</v>
      </c>
      <c r="G304" s="18">
        <v>128710.5</v>
      </c>
      <c r="H304" s="18">
        <f t="shared" si="20"/>
        <v>0</v>
      </c>
      <c r="I304" s="18" t="s">
        <v>19</v>
      </c>
      <c r="J304" s="33"/>
      <c r="K304" s="33"/>
    </row>
    <row r="305" spans="1:11" s="41" customFormat="1" ht="60" customHeight="1" x14ac:dyDescent="0.25">
      <c r="A305" s="15" t="s">
        <v>228</v>
      </c>
      <c r="B305" s="16" t="s">
        <v>139</v>
      </c>
      <c r="C305" s="15" t="s">
        <v>530</v>
      </c>
      <c r="D305" s="26">
        <v>44922</v>
      </c>
      <c r="E305" s="27">
        <v>846600</v>
      </c>
      <c r="F305" s="18" t="s">
        <v>14</v>
      </c>
      <c r="G305" s="18">
        <v>846600</v>
      </c>
      <c r="H305" s="18">
        <f t="shared" si="20"/>
        <v>0</v>
      </c>
      <c r="I305" s="18" t="s">
        <v>19</v>
      </c>
      <c r="J305" s="33"/>
      <c r="K305" s="33"/>
    </row>
    <row r="306" spans="1:11" s="41" customFormat="1" ht="60" customHeight="1" x14ac:dyDescent="0.25">
      <c r="A306" s="15" t="s">
        <v>531</v>
      </c>
      <c r="B306" s="16" t="s">
        <v>532</v>
      </c>
      <c r="C306" s="15">
        <v>9505</v>
      </c>
      <c r="D306" s="26">
        <v>44922</v>
      </c>
      <c r="E306" s="27">
        <v>3000</v>
      </c>
      <c r="F306" s="18" t="s">
        <v>14</v>
      </c>
      <c r="G306" s="18">
        <v>3000</v>
      </c>
      <c r="H306" s="18">
        <f t="shared" si="20"/>
        <v>0</v>
      </c>
      <c r="I306" s="18" t="s">
        <v>19</v>
      </c>
      <c r="J306" s="33"/>
      <c r="K306" s="33"/>
    </row>
    <row r="307" spans="1:11" s="41" customFormat="1" ht="53.25" customHeight="1" x14ac:dyDescent="0.25">
      <c r="A307" s="15" t="s">
        <v>533</v>
      </c>
      <c r="B307" s="16" t="s">
        <v>534</v>
      </c>
      <c r="C307" s="15">
        <v>9513</v>
      </c>
      <c r="D307" s="26">
        <v>44922</v>
      </c>
      <c r="E307" s="27">
        <v>2400</v>
      </c>
      <c r="F307" s="18" t="s">
        <v>14</v>
      </c>
      <c r="G307" s="18">
        <v>2400</v>
      </c>
      <c r="H307" s="18">
        <f t="shared" ref="H307:H330" si="21">+E307-G307</f>
        <v>0</v>
      </c>
      <c r="I307" s="18" t="s">
        <v>19</v>
      </c>
      <c r="J307" s="33"/>
      <c r="K307" s="33"/>
    </row>
    <row r="308" spans="1:11" s="41" customFormat="1" ht="60" customHeight="1" x14ac:dyDescent="0.25">
      <c r="A308" s="15" t="s">
        <v>1711</v>
      </c>
      <c r="B308" s="16" t="s">
        <v>535</v>
      </c>
      <c r="C308" s="15" t="s">
        <v>536</v>
      </c>
      <c r="D308" s="26">
        <v>44923</v>
      </c>
      <c r="E308" s="27">
        <v>1200032.92</v>
      </c>
      <c r="F308" s="18" t="s">
        <v>14</v>
      </c>
      <c r="G308" s="18">
        <f>1162457.91+37575.01</f>
        <v>1200032.92</v>
      </c>
      <c r="H308" s="18">
        <f t="shared" si="21"/>
        <v>0</v>
      </c>
      <c r="I308" s="18" t="s">
        <v>19</v>
      </c>
      <c r="J308" s="33"/>
      <c r="K308" s="33"/>
    </row>
    <row r="309" spans="1:11" s="41" customFormat="1" ht="60" customHeight="1" x14ac:dyDescent="0.25">
      <c r="A309" s="15" t="s">
        <v>537</v>
      </c>
      <c r="B309" s="16" t="s">
        <v>538</v>
      </c>
      <c r="C309" s="15" t="s">
        <v>539</v>
      </c>
      <c r="D309" s="26">
        <v>44923</v>
      </c>
      <c r="E309" s="27">
        <v>7798.8</v>
      </c>
      <c r="F309" s="18" t="s">
        <v>14</v>
      </c>
      <c r="G309" s="18">
        <v>7798.8</v>
      </c>
      <c r="H309" s="18">
        <f t="shared" si="21"/>
        <v>0</v>
      </c>
      <c r="I309" s="18" t="s">
        <v>19</v>
      </c>
      <c r="J309" s="33"/>
      <c r="K309" s="33"/>
    </row>
    <row r="310" spans="1:11" s="41" customFormat="1" ht="60" customHeight="1" x14ac:dyDescent="0.25">
      <c r="A310" s="15" t="s">
        <v>379</v>
      </c>
      <c r="B310" s="16" t="s">
        <v>540</v>
      </c>
      <c r="C310" s="15" t="s">
        <v>541</v>
      </c>
      <c r="D310" s="26">
        <v>44923</v>
      </c>
      <c r="E310" s="27">
        <v>5754.9</v>
      </c>
      <c r="F310" s="18" t="s">
        <v>14</v>
      </c>
      <c r="G310" s="18">
        <v>5754.9</v>
      </c>
      <c r="H310" s="18">
        <f t="shared" si="21"/>
        <v>0</v>
      </c>
      <c r="I310" s="18" t="s">
        <v>19</v>
      </c>
      <c r="J310" s="33"/>
      <c r="K310" s="33"/>
    </row>
    <row r="311" spans="1:11" s="41" customFormat="1" ht="45.75" customHeight="1" x14ac:dyDescent="0.25">
      <c r="A311" s="15" t="s">
        <v>542</v>
      </c>
      <c r="B311" s="16" t="s">
        <v>543</v>
      </c>
      <c r="C311" s="15" t="s">
        <v>544</v>
      </c>
      <c r="D311" s="26">
        <v>44923</v>
      </c>
      <c r="E311" s="27">
        <v>1199.8399999999999</v>
      </c>
      <c r="F311" s="18" t="s">
        <v>14</v>
      </c>
      <c r="G311" s="18">
        <v>1199.8399999999999</v>
      </c>
      <c r="H311" s="18">
        <f t="shared" si="21"/>
        <v>0</v>
      </c>
      <c r="I311" s="18" t="s">
        <v>19</v>
      </c>
      <c r="J311" s="33"/>
      <c r="K311" s="33"/>
    </row>
    <row r="312" spans="1:11" s="41" customFormat="1" ht="60" customHeight="1" x14ac:dyDescent="0.25">
      <c r="A312" s="15" t="s">
        <v>290</v>
      </c>
      <c r="B312" s="16" t="s">
        <v>545</v>
      </c>
      <c r="C312" s="15" t="s">
        <v>546</v>
      </c>
      <c r="D312" s="26">
        <v>44923</v>
      </c>
      <c r="E312" s="27">
        <v>101244</v>
      </c>
      <c r="F312" s="18" t="s">
        <v>14</v>
      </c>
      <c r="G312" s="18">
        <v>101244</v>
      </c>
      <c r="H312" s="18">
        <f t="shared" si="21"/>
        <v>0</v>
      </c>
      <c r="I312" s="18" t="s">
        <v>19</v>
      </c>
      <c r="J312" s="33"/>
      <c r="K312" s="33"/>
    </row>
    <row r="313" spans="1:11" s="41" customFormat="1" ht="60" customHeight="1" x14ac:dyDescent="0.25">
      <c r="A313" s="15" t="s">
        <v>215</v>
      </c>
      <c r="B313" s="16" t="s">
        <v>547</v>
      </c>
      <c r="C313" s="15" t="s">
        <v>548</v>
      </c>
      <c r="D313" s="26">
        <v>44923</v>
      </c>
      <c r="E313" s="27">
        <v>686891.04</v>
      </c>
      <c r="F313" s="18" t="s">
        <v>14</v>
      </c>
      <c r="G313" s="18">
        <v>686891.04</v>
      </c>
      <c r="H313" s="18">
        <f t="shared" si="21"/>
        <v>0</v>
      </c>
      <c r="I313" s="18" t="s">
        <v>19</v>
      </c>
      <c r="J313" s="33"/>
      <c r="K313" s="33"/>
    </row>
    <row r="314" spans="1:11" s="41" customFormat="1" ht="60" customHeight="1" x14ac:dyDescent="0.25">
      <c r="A314" s="15" t="s">
        <v>281</v>
      </c>
      <c r="B314" s="16" t="s">
        <v>549</v>
      </c>
      <c r="C314" s="15" t="s">
        <v>550</v>
      </c>
      <c r="D314" s="26">
        <v>44923</v>
      </c>
      <c r="E314" s="27">
        <v>11888.82</v>
      </c>
      <c r="F314" s="18" t="s">
        <v>14</v>
      </c>
      <c r="G314" s="18">
        <v>11888.82</v>
      </c>
      <c r="H314" s="18">
        <f t="shared" si="21"/>
        <v>0</v>
      </c>
      <c r="I314" s="18" t="s">
        <v>19</v>
      </c>
      <c r="J314" s="33"/>
      <c r="K314" s="33"/>
    </row>
    <row r="315" spans="1:11" s="41" customFormat="1" ht="60" customHeight="1" x14ac:dyDescent="0.25">
      <c r="A315" s="15" t="s">
        <v>281</v>
      </c>
      <c r="B315" s="16" t="s">
        <v>551</v>
      </c>
      <c r="C315" s="15" t="s">
        <v>552</v>
      </c>
      <c r="D315" s="26">
        <v>44923</v>
      </c>
      <c r="E315" s="27">
        <v>48855.3</v>
      </c>
      <c r="F315" s="18" t="s">
        <v>14</v>
      </c>
      <c r="G315" s="18">
        <v>48855.3</v>
      </c>
      <c r="H315" s="18">
        <f t="shared" si="21"/>
        <v>0</v>
      </c>
      <c r="I315" s="18" t="s">
        <v>19</v>
      </c>
      <c r="J315" s="33"/>
      <c r="K315" s="33"/>
    </row>
    <row r="316" spans="1:11" s="41" customFormat="1" ht="60" customHeight="1" x14ac:dyDescent="0.25">
      <c r="A316" s="15" t="s">
        <v>281</v>
      </c>
      <c r="B316" s="16" t="s">
        <v>551</v>
      </c>
      <c r="C316" s="15" t="s">
        <v>553</v>
      </c>
      <c r="D316" s="26">
        <v>44923</v>
      </c>
      <c r="E316" s="27">
        <v>1814.8</v>
      </c>
      <c r="F316" s="18" t="s">
        <v>14</v>
      </c>
      <c r="G316" s="18">
        <v>1814.8</v>
      </c>
      <c r="H316" s="18">
        <f t="shared" si="21"/>
        <v>0</v>
      </c>
      <c r="I316" s="18" t="s">
        <v>19</v>
      </c>
      <c r="J316" s="33"/>
      <c r="K316" s="33"/>
    </row>
    <row r="317" spans="1:11" s="41" customFormat="1" ht="60" customHeight="1" x14ac:dyDescent="0.25">
      <c r="A317" s="15" t="s">
        <v>281</v>
      </c>
      <c r="B317" s="16" t="s">
        <v>551</v>
      </c>
      <c r="C317" s="15" t="s">
        <v>554</v>
      </c>
      <c r="D317" s="26">
        <v>44923</v>
      </c>
      <c r="E317" s="27">
        <v>1293.5</v>
      </c>
      <c r="F317" s="18" t="s">
        <v>14</v>
      </c>
      <c r="G317" s="18">
        <v>1293.5</v>
      </c>
      <c r="H317" s="18">
        <f t="shared" si="21"/>
        <v>0</v>
      </c>
      <c r="I317" s="18" t="s">
        <v>19</v>
      </c>
      <c r="J317" s="33"/>
      <c r="K317" s="33"/>
    </row>
    <row r="318" spans="1:11" s="41" customFormat="1" ht="60" customHeight="1" x14ac:dyDescent="0.25">
      <c r="A318" s="15" t="s">
        <v>281</v>
      </c>
      <c r="B318" s="16" t="s">
        <v>555</v>
      </c>
      <c r="C318" s="15" t="s">
        <v>556</v>
      </c>
      <c r="D318" s="26">
        <v>44923</v>
      </c>
      <c r="E318" s="27">
        <v>40247.32</v>
      </c>
      <c r="F318" s="18" t="s">
        <v>14</v>
      </c>
      <c r="G318" s="18">
        <v>40247.32</v>
      </c>
      <c r="H318" s="18">
        <f t="shared" si="21"/>
        <v>0</v>
      </c>
      <c r="I318" s="18" t="s">
        <v>19</v>
      </c>
      <c r="J318" s="33"/>
      <c r="K318" s="33"/>
    </row>
    <row r="319" spans="1:11" s="41" customFormat="1" ht="60" customHeight="1" x14ac:dyDescent="0.25">
      <c r="A319" s="15" t="s">
        <v>557</v>
      </c>
      <c r="B319" s="16" t="s">
        <v>558</v>
      </c>
      <c r="C319" s="15">
        <v>9550</v>
      </c>
      <c r="D319" s="26">
        <v>44924</v>
      </c>
      <c r="E319" s="27">
        <v>4800</v>
      </c>
      <c r="F319" s="18" t="s">
        <v>14</v>
      </c>
      <c r="G319" s="18">
        <v>4800</v>
      </c>
      <c r="H319" s="18">
        <f t="shared" si="21"/>
        <v>0</v>
      </c>
      <c r="I319" s="18" t="s">
        <v>19</v>
      </c>
      <c r="J319" s="33"/>
      <c r="K319" s="33"/>
    </row>
    <row r="320" spans="1:11" s="41" customFormat="1" ht="60" customHeight="1" x14ac:dyDescent="0.25">
      <c r="A320" s="15" t="s">
        <v>559</v>
      </c>
      <c r="B320" s="16" t="s">
        <v>357</v>
      </c>
      <c r="C320" s="15" t="s">
        <v>560</v>
      </c>
      <c r="D320" s="26">
        <v>44924</v>
      </c>
      <c r="E320" s="27">
        <v>73632</v>
      </c>
      <c r="F320" s="18" t="s">
        <v>14</v>
      </c>
      <c r="G320" s="18">
        <v>73632</v>
      </c>
      <c r="H320" s="18">
        <f t="shared" si="21"/>
        <v>0</v>
      </c>
      <c r="I320" s="18" t="s">
        <v>19</v>
      </c>
      <c r="J320" s="33"/>
      <c r="K320" s="33"/>
    </row>
    <row r="321" spans="1:13" s="41" customFormat="1" ht="60" customHeight="1" x14ac:dyDescent="0.25">
      <c r="A321" s="15" t="s">
        <v>561</v>
      </c>
      <c r="B321" s="16" t="s">
        <v>562</v>
      </c>
      <c r="C321" s="15" t="s">
        <v>563</v>
      </c>
      <c r="D321" s="26">
        <v>44924</v>
      </c>
      <c r="E321" s="27">
        <v>197226.27</v>
      </c>
      <c r="F321" s="18" t="s">
        <v>14</v>
      </c>
      <c r="G321" s="18">
        <v>197226.27</v>
      </c>
      <c r="H321" s="18">
        <f t="shared" si="21"/>
        <v>0</v>
      </c>
      <c r="I321" s="18" t="s">
        <v>19</v>
      </c>
      <c r="J321" s="33"/>
      <c r="K321" s="33"/>
    </row>
    <row r="322" spans="1:13" s="41" customFormat="1" ht="60" customHeight="1" x14ac:dyDescent="0.25">
      <c r="A322" s="15" t="s">
        <v>564</v>
      </c>
      <c r="B322" s="16" t="s">
        <v>565</v>
      </c>
      <c r="C322" s="15" t="s">
        <v>566</v>
      </c>
      <c r="D322" s="26">
        <v>44924</v>
      </c>
      <c r="E322" s="27">
        <v>45864.24</v>
      </c>
      <c r="F322" s="18" t="s">
        <v>14</v>
      </c>
      <c r="G322" s="18">
        <v>45864.24</v>
      </c>
      <c r="H322" s="18">
        <f t="shared" si="21"/>
        <v>0</v>
      </c>
      <c r="I322" s="18" t="s">
        <v>19</v>
      </c>
      <c r="J322" s="33"/>
      <c r="K322" s="33"/>
    </row>
    <row r="323" spans="1:13" s="41" customFormat="1" ht="60" customHeight="1" x14ac:dyDescent="0.25">
      <c r="A323" s="15" t="s">
        <v>567</v>
      </c>
      <c r="B323" s="16" t="s">
        <v>568</v>
      </c>
      <c r="C323" s="15" t="s">
        <v>569</v>
      </c>
      <c r="D323" s="26">
        <v>44924</v>
      </c>
      <c r="E323" s="27">
        <v>7434</v>
      </c>
      <c r="F323" s="18" t="s">
        <v>14</v>
      </c>
      <c r="G323" s="18">
        <v>7434</v>
      </c>
      <c r="H323" s="18">
        <f t="shared" si="21"/>
        <v>0</v>
      </c>
      <c r="I323" s="18" t="s">
        <v>19</v>
      </c>
      <c r="J323" s="33"/>
      <c r="K323" s="33"/>
    </row>
    <row r="324" spans="1:13" s="41" customFormat="1" ht="60" customHeight="1" x14ac:dyDescent="0.25">
      <c r="A324" s="15" t="s">
        <v>570</v>
      </c>
      <c r="B324" s="16" t="s">
        <v>571</v>
      </c>
      <c r="C324" s="15" t="s">
        <v>572</v>
      </c>
      <c r="D324" s="26">
        <v>44924</v>
      </c>
      <c r="E324" s="27">
        <v>1590</v>
      </c>
      <c r="F324" s="18" t="s">
        <v>14</v>
      </c>
      <c r="G324" s="18">
        <v>1590</v>
      </c>
      <c r="H324" s="18">
        <f t="shared" si="21"/>
        <v>0</v>
      </c>
      <c r="I324" s="18" t="s">
        <v>19</v>
      </c>
      <c r="J324" s="33"/>
      <c r="K324" s="33"/>
    </row>
    <row r="325" spans="1:13" s="41" customFormat="1" ht="60" customHeight="1" x14ac:dyDescent="0.25">
      <c r="A325" s="15" t="s">
        <v>67</v>
      </c>
      <c r="B325" s="16" t="s">
        <v>68</v>
      </c>
      <c r="C325" s="15" t="s">
        <v>69</v>
      </c>
      <c r="D325" s="26">
        <v>44925</v>
      </c>
      <c r="E325" s="27">
        <v>22590.75</v>
      </c>
      <c r="F325" s="18" t="s">
        <v>14</v>
      </c>
      <c r="G325" s="18">
        <v>22590.75</v>
      </c>
      <c r="H325" s="18">
        <f t="shared" si="21"/>
        <v>0</v>
      </c>
      <c r="I325" s="18" t="s">
        <v>19</v>
      </c>
      <c r="J325" s="33"/>
      <c r="K325" s="33"/>
    </row>
    <row r="326" spans="1:13" s="41" customFormat="1" ht="60" customHeight="1" x14ac:dyDescent="0.25">
      <c r="A326" s="15" t="s">
        <v>570</v>
      </c>
      <c r="B326" s="16" t="s">
        <v>571</v>
      </c>
      <c r="C326" s="15" t="s">
        <v>573</v>
      </c>
      <c r="D326" s="26">
        <v>44925</v>
      </c>
      <c r="E326" s="27">
        <v>17025.72</v>
      </c>
      <c r="F326" s="18" t="s">
        <v>14</v>
      </c>
      <c r="G326" s="18">
        <v>17025.72</v>
      </c>
      <c r="H326" s="18">
        <f t="shared" si="21"/>
        <v>0</v>
      </c>
      <c r="I326" s="18" t="s">
        <v>19</v>
      </c>
      <c r="J326" s="33"/>
      <c r="K326" s="33"/>
    </row>
    <row r="327" spans="1:13" s="41" customFormat="1" ht="60" customHeight="1" x14ac:dyDescent="0.25">
      <c r="A327" s="15" t="s">
        <v>527</v>
      </c>
      <c r="B327" s="16" t="s">
        <v>574</v>
      </c>
      <c r="C327" s="15" t="s">
        <v>575</v>
      </c>
      <c r="D327" s="26">
        <v>44925</v>
      </c>
      <c r="E327" s="27">
        <v>178862.04</v>
      </c>
      <c r="F327" s="18" t="s">
        <v>14</v>
      </c>
      <c r="G327" s="18">
        <v>178862.04</v>
      </c>
      <c r="H327" s="18">
        <f t="shared" si="21"/>
        <v>0</v>
      </c>
      <c r="I327" s="18" t="s">
        <v>19</v>
      </c>
      <c r="J327" s="33"/>
      <c r="K327" s="33"/>
    </row>
    <row r="328" spans="1:13" s="41" customFormat="1" ht="60" customHeight="1" x14ac:dyDescent="0.25">
      <c r="A328" s="15" t="s">
        <v>16</v>
      </c>
      <c r="B328" s="16" t="s">
        <v>576</v>
      </c>
      <c r="C328" s="15" t="s">
        <v>577</v>
      </c>
      <c r="D328" s="26">
        <v>44926</v>
      </c>
      <c r="E328" s="27">
        <v>6000</v>
      </c>
      <c r="F328" s="18" t="s">
        <v>14</v>
      </c>
      <c r="G328" s="18">
        <v>6000</v>
      </c>
      <c r="H328" s="18">
        <f t="shared" si="21"/>
        <v>0</v>
      </c>
      <c r="I328" s="18" t="s">
        <v>19</v>
      </c>
      <c r="J328" s="33"/>
      <c r="K328" s="33"/>
    </row>
    <row r="329" spans="1:13" s="41" customFormat="1" ht="60" customHeight="1" x14ac:dyDescent="0.25">
      <c r="A329" s="15" t="s">
        <v>16</v>
      </c>
      <c r="B329" s="16" t="s">
        <v>578</v>
      </c>
      <c r="C329" s="15" t="s">
        <v>579</v>
      </c>
      <c r="D329" s="26">
        <v>44926</v>
      </c>
      <c r="E329" s="27">
        <v>579821.29</v>
      </c>
      <c r="F329" s="18" t="s">
        <v>14</v>
      </c>
      <c r="G329" s="18">
        <v>579821.29</v>
      </c>
      <c r="H329" s="18">
        <f t="shared" si="21"/>
        <v>0</v>
      </c>
      <c r="I329" s="18" t="s">
        <v>19</v>
      </c>
      <c r="J329" s="33"/>
      <c r="K329" s="33"/>
    </row>
    <row r="330" spans="1:13" s="41" customFormat="1" ht="60" customHeight="1" x14ac:dyDescent="0.25">
      <c r="A330" s="15" t="s">
        <v>16</v>
      </c>
      <c r="B330" s="16" t="s">
        <v>578</v>
      </c>
      <c r="C330" s="15" t="s">
        <v>580</v>
      </c>
      <c r="D330" s="26">
        <v>44926</v>
      </c>
      <c r="E330" s="27">
        <v>17439.61</v>
      </c>
      <c r="F330" s="18" t="s">
        <v>14</v>
      </c>
      <c r="G330" s="18">
        <v>17439.61</v>
      </c>
      <c r="H330" s="18">
        <f t="shared" si="21"/>
        <v>0</v>
      </c>
      <c r="I330" s="18" t="s">
        <v>19</v>
      </c>
      <c r="J330" s="33"/>
      <c r="K330" s="33"/>
    </row>
    <row r="331" spans="1:13" s="41" customFormat="1" ht="15" customHeight="1" x14ac:dyDescent="0.25">
      <c r="A331" s="25" t="s">
        <v>581</v>
      </c>
      <c r="B331" s="16"/>
      <c r="C331" s="15"/>
      <c r="D331" s="26"/>
      <c r="E331" s="31">
        <f>SUM(E179:E330)</f>
        <v>16819060.740000006</v>
      </c>
      <c r="F331" s="31">
        <f t="shared" ref="F331:H331" si="22">SUM(F179:F330)</f>
        <v>0</v>
      </c>
      <c r="G331" s="31">
        <f t="shared" si="22"/>
        <v>16801487.230000008</v>
      </c>
      <c r="H331" s="31">
        <f t="shared" si="22"/>
        <v>17573.510000000002</v>
      </c>
      <c r="I331" s="24"/>
      <c r="J331" s="33"/>
      <c r="K331" s="90"/>
      <c r="L331" s="43"/>
      <c r="M331" s="44"/>
    </row>
    <row r="332" spans="1:13" s="41" customFormat="1" ht="45" customHeight="1" x14ac:dyDescent="0.25">
      <c r="A332" s="15" t="s">
        <v>84</v>
      </c>
      <c r="B332" s="34" t="s">
        <v>332</v>
      </c>
      <c r="C332" s="15" t="s">
        <v>582</v>
      </c>
      <c r="D332" s="38">
        <v>44914</v>
      </c>
      <c r="E332" s="27">
        <v>3640</v>
      </c>
      <c r="F332" s="18" t="s">
        <v>14</v>
      </c>
      <c r="G332" s="18">
        <v>3640</v>
      </c>
      <c r="H332" s="18">
        <f t="shared" ref="H332:H375" si="23">+E332-G332</f>
        <v>0</v>
      </c>
      <c r="I332" s="18" t="s">
        <v>19</v>
      </c>
      <c r="J332" s="33"/>
      <c r="K332" s="90"/>
      <c r="L332" s="43"/>
      <c r="M332" s="44"/>
    </row>
    <row r="333" spans="1:13" s="41" customFormat="1" ht="45" customHeight="1" x14ac:dyDescent="0.25">
      <c r="A333" s="15" t="s">
        <v>84</v>
      </c>
      <c r="B333" s="34" t="s">
        <v>85</v>
      </c>
      <c r="C333" s="15" t="s">
        <v>583</v>
      </c>
      <c r="D333" s="38">
        <v>44923</v>
      </c>
      <c r="E333" s="27">
        <v>5070</v>
      </c>
      <c r="F333" s="18" t="s">
        <v>14</v>
      </c>
      <c r="G333" s="18">
        <v>5070</v>
      </c>
      <c r="H333" s="18">
        <f t="shared" si="23"/>
        <v>0</v>
      </c>
      <c r="I333" s="18" t="s">
        <v>19</v>
      </c>
      <c r="J333" s="33"/>
      <c r="K333" s="90"/>
      <c r="L333" s="43"/>
      <c r="M333" s="44"/>
    </row>
    <row r="334" spans="1:13" s="41" customFormat="1" ht="30" customHeight="1" x14ac:dyDescent="0.25">
      <c r="A334" s="15" t="s">
        <v>153</v>
      </c>
      <c r="B334" s="34" t="s">
        <v>154</v>
      </c>
      <c r="C334" s="15" t="s">
        <v>584</v>
      </c>
      <c r="D334" s="26">
        <v>44929</v>
      </c>
      <c r="E334" s="27">
        <v>4086</v>
      </c>
      <c r="F334" s="18" t="s">
        <v>14</v>
      </c>
      <c r="G334" s="18">
        <v>4086</v>
      </c>
      <c r="H334" s="18">
        <f t="shared" si="23"/>
        <v>0</v>
      </c>
      <c r="I334" s="18" t="s">
        <v>19</v>
      </c>
      <c r="J334" s="33"/>
      <c r="K334" s="91"/>
      <c r="L334" s="45"/>
      <c r="M334" s="45"/>
    </row>
    <row r="335" spans="1:13" s="41" customFormat="1" ht="60" customHeight="1" x14ac:dyDescent="0.25">
      <c r="A335" s="15" t="s">
        <v>585</v>
      </c>
      <c r="B335" s="34" t="s">
        <v>586</v>
      </c>
      <c r="C335" s="15">
        <v>9578</v>
      </c>
      <c r="D335" s="26">
        <v>44929</v>
      </c>
      <c r="E335" s="27">
        <v>4500</v>
      </c>
      <c r="F335" s="18" t="s">
        <v>14</v>
      </c>
      <c r="G335" s="18">
        <v>4500</v>
      </c>
      <c r="H335" s="18">
        <f t="shared" si="23"/>
        <v>0</v>
      </c>
      <c r="I335" s="18" t="s">
        <v>19</v>
      </c>
      <c r="J335" s="33"/>
      <c r="K335" s="92"/>
      <c r="M335" s="46"/>
    </row>
    <row r="336" spans="1:13" s="41" customFormat="1" ht="30" customHeight="1" x14ac:dyDescent="0.25">
      <c r="A336" s="39" t="s">
        <v>160</v>
      </c>
      <c r="B336" s="34" t="s">
        <v>587</v>
      </c>
      <c r="C336" s="15" t="s">
        <v>588</v>
      </c>
      <c r="D336" s="17">
        <v>44929</v>
      </c>
      <c r="E336" s="27">
        <v>4584</v>
      </c>
      <c r="F336" s="18" t="s">
        <v>14</v>
      </c>
      <c r="G336" s="27">
        <v>4584</v>
      </c>
      <c r="H336" s="18">
        <f t="shared" si="23"/>
        <v>0</v>
      </c>
      <c r="I336" s="18" t="s">
        <v>19</v>
      </c>
      <c r="J336" s="33"/>
      <c r="K336" s="92"/>
      <c r="M336" s="46"/>
    </row>
    <row r="337" spans="1:13" s="41" customFormat="1" ht="30" customHeight="1" x14ac:dyDescent="0.25">
      <c r="A337" s="15" t="s">
        <v>160</v>
      </c>
      <c r="B337" s="34" t="s">
        <v>587</v>
      </c>
      <c r="C337" s="15" t="s">
        <v>589</v>
      </c>
      <c r="D337" s="17">
        <v>44929</v>
      </c>
      <c r="E337" s="27">
        <v>1528</v>
      </c>
      <c r="F337" s="18" t="s">
        <v>14</v>
      </c>
      <c r="G337" s="27">
        <v>1528</v>
      </c>
      <c r="H337" s="18">
        <f t="shared" si="23"/>
        <v>0</v>
      </c>
      <c r="I337" s="18" t="s">
        <v>19</v>
      </c>
      <c r="J337" s="33"/>
      <c r="K337" s="92"/>
      <c r="M337" s="46"/>
    </row>
    <row r="338" spans="1:13" s="41" customFormat="1" ht="30" customHeight="1" x14ac:dyDescent="0.25">
      <c r="A338" s="39" t="s">
        <v>160</v>
      </c>
      <c r="B338" s="34" t="s">
        <v>587</v>
      </c>
      <c r="C338" s="15" t="s">
        <v>590</v>
      </c>
      <c r="D338" s="17">
        <v>44929</v>
      </c>
      <c r="E338" s="27">
        <v>4584</v>
      </c>
      <c r="F338" s="18" t="s">
        <v>14</v>
      </c>
      <c r="G338" s="27">
        <v>4584</v>
      </c>
      <c r="H338" s="18">
        <f t="shared" si="23"/>
        <v>0</v>
      </c>
      <c r="I338" s="18" t="s">
        <v>19</v>
      </c>
      <c r="J338" s="33"/>
      <c r="K338" s="92"/>
      <c r="M338" s="46"/>
    </row>
    <row r="339" spans="1:13" s="41" customFormat="1" ht="45" customHeight="1" x14ac:dyDescent="0.25">
      <c r="A339" s="15" t="s">
        <v>591</v>
      </c>
      <c r="B339" s="34" t="s">
        <v>592</v>
      </c>
      <c r="C339" s="15">
        <v>9603</v>
      </c>
      <c r="D339" s="26">
        <v>44930</v>
      </c>
      <c r="E339" s="27">
        <v>3000</v>
      </c>
      <c r="F339" s="18" t="s">
        <v>14</v>
      </c>
      <c r="G339" s="18">
        <v>3000</v>
      </c>
      <c r="H339" s="18">
        <f t="shared" si="23"/>
        <v>0</v>
      </c>
      <c r="I339" s="18" t="s">
        <v>19</v>
      </c>
      <c r="J339" s="33"/>
      <c r="K339" s="33"/>
    </row>
    <row r="340" spans="1:13" s="41" customFormat="1" ht="60" customHeight="1" x14ac:dyDescent="0.25">
      <c r="A340" s="15" t="s">
        <v>169</v>
      </c>
      <c r="B340" s="16" t="s">
        <v>593</v>
      </c>
      <c r="C340" s="15" t="s">
        <v>594</v>
      </c>
      <c r="D340" s="26">
        <v>44930</v>
      </c>
      <c r="E340" s="27">
        <v>23065.98</v>
      </c>
      <c r="F340" s="18" t="s">
        <v>14</v>
      </c>
      <c r="G340" s="18">
        <v>23065.98</v>
      </c>
      <c r="H340" s="18">
        <f t="shared" si="23"/>
        <v>0</v>
      </c>
      <c r="I340" s="18" t="s">
        <v>19</v>
      </c>
      <c r="J340" s="33"/>
      <c r="K340" s="33"/>
    </row>
    <row r="341" spans="1:13" s="41" customFormat="1" ht="30" customHeight="1" x14ac:dyDescent="0.25">
      <c r="A341" s="15" t="s">
        <v>169</v>
      </c>
      <c r="B341" s="16" t="s">
        <v>172</v>
      </c>
      <c r="C341" s="15" t="s">
        <v>594</v>
      </c>
      <c r="D341" s="26">
        <v>44930</v>
      </c>
      <c r="E341" s="27">
        <v>2130</v>
      </c>
      <c r="F341" s="18" t="s">
        <v>14</v>
      </c>
      <c r="G341" s="18">
        <v>2130</v>
      </c>
      <c r="H341" s="18">
        <f t="shared" si="23"/>
        <v>0</v>
      </c>
      <c r="I341" s="18" t="s">
        <v>19</v>
      </c>
      <c r="J341" s="33"/>
      <c r="K341" s="33"/>
    </row>
    <row r="342" spans="1:13" s="41" customFormat="1" ht="30" customHeight="1" x14ac:dyDescent="0.25">
      <c r="A342" s="15" t="s">
        <v>169</v>
      </c>
      <c r="B342" s="16" t="s">
        <v>173</v>
      </c>
      <c r="C342" s="15" t="s">
        <v>594</v>
      </c>
      <c r="D342" s="26">
        <v>44930</v>
      </c>
      <c r="E342" s="27">
        <v>2127</v>
      </c>
      <c r="F342" s="18" t="s">
        <v>14</v>
      </c>
      <c r="G342" s="18">
        <v>2127</v>
      </c>
      <c r="H342" s="18">
        <f t="shared" si="23"/>
        <v>0</v>
      </c>
      <c r="I342" s="18" t="s">
        <v>19</v>
      </c>
      <c r="J342" s="33"/>
      <c r="K342" s="33"/>
    </row>
    <row r="343" spans="1:13" s="41" customFormat="1" ht="45" customHeight="1" x14ac:dyDescent="0.25">
      <c r="A343" s="15" t="s">
        <v>169</v>
      </c>
      <c r="B343" s="16" t="s">
        <v>174</v>
      </c>
      <c r="C343" s="15" t="s">
        <v>594</v>
      </c>
      <c r="D343" s="26">
        <v>44930</v>
      </c>
      <c r="E343" s="27">
        <v>360</v>
      </c>
      <c r="F343" s="18" t="s">
        <v>14</v>
      </c>
      <c r="G343" s="18">
        <v>360</v>
      </c>
      <c r="H343" s="18">
        <f t="shared" si="23"/>
        <v>0</v>
      </c>
      <c r="I343" s="18" t="s">
        <v>19</v>
      </c>
      <c r="J343" s="33"/>
      <c r="K343" s="33"/>
    </row>
    <row r="344" spans="1:13" s="41" customFormat="1" ht="75" customHeight="1" x14ac:dyDescent="0.25">
      <c r="A344" s="15" t="s">
        <v>595</v>
      </c>
      <c r="B344" s="34" t="s">
        <v>596</v>
      </c>
      <c r="C344" s="15" t="s">
        <v>597</v>
      </c>
      <c r="D344" s="26">
        <v>44930</v>
      </c>
      <c r="E344" s="27">
        <v>3377.48</v>
      </c>
      <c r="F344" s="18" t="s">
        <v>14</v>
      </c>
      <c r="G344" s="18">
        <v>3377.48</v>
      </c>
      <c r="H344" s="18">
        <f t="shared" si="23"/>
        <v>0</v>
      </c>
      <c r="I344" s="18" t="s">
        <v>19</v>
      </c>
      <c r="J344" s="33"/>
      <c r="K344" s="33"/>
    </row>
    <row r="345" spans="1:13" s="41" customFormat="1" ht="45" customHeight="1" x14ac:dyDescent="0.25">
      <c r="A345" s="15" t="s">
        <v>598</v>
      </c>
      <c r="B345" s="34" t="s">
        <v>599</v>
      </c>
      <c r="C345" s="15">
        <v>9620</v>
      </c>
      <c r="D345" s="26">
        <v>44931</v>
      </c>
      <c r="E345" s="27">
        <v>1500</v>
      </c>
      <c r="F345" s="18" t="s">
        <v>14</v>
      </c>
      <c r="G345" s="18">
        <v>1500</v>
      </c>
      <c r="H345" s="18">
        <f t="shared" si="23"/>
        <v>0</v>
      </c>
      <c r="I345" s="18" t="s">
        <v>19</v>
      </c>
      <c r="J345" s="33"/>
      <c r="K345" s="33"/>
    </row>
    <row r="346" spans="1:13" s="41" customFormat="1" ht="60" customHeight="1" x14ac:dyDescent="0.25">
      <c r="A346" s="15" t="s">
        <v>245</v>
      </c>
      <c r="B346" s="16" t="s">
        <v>600</v>
      </c>
      <c r="C346" s="15" t="s">
        <v>601</v>
      </c>
      <c r="D346" s="26">
        <v>44931</v>
      </c>
      <c r="E346" s="27">
        <v>2730.57</v>
      </c>
      <c r="F346" s="27" t="s">
        <v>14</v>
      </c>
      <c r="G346" s="27">
        <v>2730.57</v>
      </c>
      <c r="H346" s="27">
        <f t="shared" si="23"/>
        <v>0</v>
      </c>
      <c r="I346" s="18" t="s">
        <v>19</v>
      </c>
      <c r="J346" s="33"/>
      <c r="K346" s="33"/>
    </row>
    <row r="347" spans="1:13" s="41" customFormat="1" ht="45" customHeight="1" x14ac:dyDescent="0.25">
      <c r="A347" s="15" t="s">
        <v>84</v>
      </c>
      <c r="B347" s="34" t="s">
        <v>602</v>
      </c>
      <c r="C347" s="15" t="s">
        <v>603</v>
      </c>
      <c r="D347" s="26">
        <v>44932</v>
      </c>
      <c r="E347" s="27">
        <v>3315</v>
      </c>
      <c r="F347" s="18" t="s">
        <v>14</v>
      </c>
      <c r="G347" s="18">
        <v>3315</v>
      </c>
      <c r="H347" s="18">
        <f t="shared" si="23"/>
        <v>0</v>
      </c>
      <c r="I347" s="18" t="s">
        <v>19</v>
      </c>
      <c r="J347" s="33"/>
      <c r="K347" s="33"/>
    </row>
    <row r="348" spans="1:13" s="41" customFormat="1" ht="90" customHeight="1" x14ac:dyDescent="0.25">
      <c r="A348" s="15" t="s">
        <v>71</v>
      </c>
      <c r="B348" s="16" t="s">
        <v>604</v>
      </c>
      <c r="C348" s="15" t="s">
        <v>605</v>
      </c>
      <c r="D348" s="26">
        <v>44932</v>
      </c>
      <c r="E348" s="27">
        <v>6658.97</v>
      </c>
      <c r="F348" s="27" t="s">
        <v>14</v>
      </c>
      <c r="G348" s="27">
        <v>6658.97</v>
      </c>
      <c r="H348" s="27">
        <f t="shared" si="23"/>
        <v>0</v>
      </c>
      <c r="I348" s="18" t="s">
        <v>19</v>
      </c>
      <c r="J348" s="33"/>
      <c r="K348" s="33"/>
    </row>
    <row r="349" spans="1:13" s="41" customFormat="1" ht="45" customHeight="1" x14ac:dyDescent="0.25">
      <c r="A349" s="15" t="s">
        <v>71</v>
      </c>
      <c r="B349" s="16" t="s">
        <v>606</v>
      </c>
      <c r="C349" s="15" t="s">
        <v>607</v>
      </c>
      <c r="D349" s="26">
        <v>44932</v>
      </c>
      <c r="E349" s="27">
        <v>5000</v>
      </c>
      <c r="F349" s="27" t="s">
        <v>14</v>
      </c>
      <c r="G349" s="27">
        <v>5000</v>
      </c>
      <c r="H349" s="27">
        <f t="shared" si="23"/>
        <v>0</v>
      </c>
      <c r="I349" s="18" t="s">
        <v>19</v>
      </c>
      <c r="J349" s="33"/>
      <c r="K349" s="33"/>
    </row>
    <row r="350" spans="1:13" s="41" customFormat="1" ht="60" customHeight="1" x14ac:dyDescent="0.25">
      <c r="A350" s="15" t="s">
        <v>71</v>
      </c>
      <c r="B350" s="16" t="s">
        <v>608</v>
      </c>
      <c r="C350" s="15" t="s">
        <v>609</v>
      </c>
      <c r="D350" s="26">
        <v>44932</v>
      </c>
      <c r="E350" s="27">
        <v>51000</v>
      </c>
      <c r="F350" s="27" t="s">
        <v>14</v>
      </c>
      <c r="G350" s="27">
        <v>51000</v>
      </c>
      <c r="H350" s="27">
        <f t="shared" si="23"/>
        <v>0</v>
      </c>
      <c r="I350" s="18" t="s">
        <v>19</v>
      </c>
      <c r="J350" s="33"/>
      <c r="K350" s="33"/>
    </row>
    <row r="351" spans="1:13" s="41" customFormat="1" ht="75" customHeight="1" x14ac:dyDescent="0.25">
      <c r="A351" s="15" t="s">
        <v>452</v>
      </c>
      <c r="B351" s="16" t="s">
        <v>610</v>
      </c>
      <c r="C351" s="15" t="s">
        <v>611</v>
      </c>
      <c r="D351" s="26">
        <v>44932</v>
      </c>
      <c r="E351" s="27">
        <v>1253.81</v>
      </c>
      <c r="F351" s="27" t="s">
        <v>14</v>
      </c>
      <c r="G351" s="27">
        <v>1253.81</v>
      </c>
      <c r="H351" s="27">
        <f t="shared" si="23"/>
        <v>0</v>
      </c>
      <c r="I351" s="18" t="s">
        <v>19</v>
      </c>
      <c r="J351" s="33"/>
      <c r="K351" s="33"/>
    </row>
    <row r="352" spans="1:13" s="41" customFormat="1" ht="75" customHeight="1" x14ac:dyDescent="0.25">
      <c r="A352" s="15" t="s">
        <v>374</v>
      </c>
      <c r="B352" s="16" t="s">
        <v>612</v>
      </c>
      <c r="C352" s="15" t="s">
        <v>613</v>
      </c>
      <c r="D352" s="26">
        <v>44936</v>
      </c>
      <c r="E352" s="27">
        <v>5685.39</v>
      </c>
      <c r="F352" s="27" t="s">
        <v>14</v>
      </c>
      <c r="G352" s="27">
        <v>5685.39</v>
      </c>
      <c r="H352" s="27">
        <f t="shared" si="23"/>
        <v>0</v>
      </c>
      <c r="I352" s="18" t="s">
        <v>19</v>
      </c>
      <c r="J352" s="33"/>
      <c r="K352" s="33"/>
    </row>
    <row r="353" spans="1:11" s="41" customFormat="1" ht="75" customHeight="1" x14ac:dyDescent="0.25">
      <c r="A353" s="15" t="s">
        <v>614</v>
      </c>
      <c r="B353" s="16" t="s">
        <v>615</v>
      </c>
      <c r="C353" s="15" t="s">
        <v>616</v>
      </c>
      <c r="D353" s="26">
        <v>44936</v>
      </c>
      <c r="E353" s="27">
        <v>2551.2199999999998</v>
      </c>
      <c r="F353" s="27" t="s">
        <v>14</v>
      </c>
      <c r="G353" s="27">
        <v>2551.2199999999998</v>
      </c>
      <c r="H353" s="27">
        <f t="shared" si="23"/>
        <v>0</v>
      </c>
      <c r="I353" s="18" t="s">
        <v>19</v>
      </c>
      <c r="J353" s="33"/>
      <c r="K353" s="33"/>
    </row>
    <row r="354" spans="1:11" s="41" customFormat="1" ht="100.5" customHeight="1" x14ac:dyDescent="0.25">
      <c r="A354" s="15" t="s">
        <v>452</v>
      </c>
      <c r="B354" s="16" t="s">
        <v>617</v>
      </c>
      <c r="C354" s="15" t="s">
        <v>618</v>
      </c>
      <c r="D354" s="26">
        <v>44936</v>
      </c>
      <c r="E354" s="27">
        <v>32947.9</v>
      </c>
      <c r="F354" s="27" t="s">
        <v>14</v>
      </c>
      <c r="G354" s="27">
        <v>32947.9</v>
      </c>
      <c r="H354" s="27">
        <f t="shared" si="23"/>
        <v>0</v>
      </c>
      <c r="I354" s="18" t="s">
        <v>19</v>
      </c>
      <c r="J354" s="33"/>
      <c r="K354" s="33"/>
    </row>
    <row r="355" spans="1:11" s="41" customFormat="1" ht="75" customHeight="1" x14ac:dyDescent="0.25">
      <c r="A355" s="15" t="s">
        <v>166</v>
      </c>
      <c r="B355" s="40" t="s">
        <v>619</v>
      </c>
      <c r="C355" s="15" t="s">
        <v>620</v>
      </c>
      <c r="D355" s="26">
        <v>44936</v>
      </c>
      <c r="E355" s="27">
        <v>15669.35</v>
      </c>
      <c r="F355" s="18" t="s">
        <v>14</v>
      </c>
      <c r="G355" s="18">
        <v>15669.35</v>
      </c>
      <c r="H355" s="18">
        <f t="shared" si="23"/>
        <v>0</v>
      </c>
      <c r="I355" s="18" t="s">
        <v>19</v>
      </c>
      <c r="J355" s="33"/>
      <c r="K355" s="33"/>
    </row>
    <row r="356" spans="1:11" s="41" customFormat="1" ht="45" customHeight="1" x14ac:dyDescent="0.25">
      <c r="A356" s="15" t="s">
        <v>621</v>
      </c>
      <c r="B356" s="80" t="s">
        <v>622</v>
      </c>
      <c r="C356" s="15">
        <v>9706</v>
      </c>
      <c r="D356" s="26">
        <v>44937</v>
      </c>
      <c r="E356" s="27">
        <v>1500</v>
      </c>
      <c r="F356" s="18" t="s">
        <v>14</v>
      </c>
      <c r="G356" s="18">
        <v>1500</v>
      </c>
      <c r="H356" s="18">
        <f t="shared" si="23"/>
        <v>0</v>
      </c>
      <c r="I356" s="18" t="s">
        <v>19</v>
      </c>
      <c r="J356" s="33"/>
      <c r="K356" s="33"/>
    </row>
    <row r="357" spans="1:11" s="41" customFormat="1" ht="60" customHeight="1" x14ac:dyDescent="0.25">
      <c r="A357" s="15" t="s">
        <v>623</v>
      </c>
      <c r="B357" s="80" t="s">
        <v>624</v>
      </c>
      <c r="C357" s="15">
        <v>21538</v>
      </c>
      <c r="D357" s="26">
        <v>44937</v>
      </c>
      <c r="E357" s="27">
        <v>1350</v>
      </c>
      <c r="F357" s="18" t="s">
        <v>14</v>
      </c>
      <c r="G357" s="18">
        <v>1350</v>
      </c>
      <c r="H357" s="18">
        <f t="shared" si="23"/>
        <v>0</v>
      </c>
      <c r="I357" s="18" t="s">
        <v>19</v>
      </c>
      <c r="J357" s="33"/>
      <c r="K357" s="33"/>
    </row>
    <row r="358" spans="1:11" s="41" customFormat="1" ht="45" customHeight="1" x14ac:dyDescent="0.25">
      <c r="A358" s="15" t="s">
        <v>84</v>
      </c>
      <c r="B358" s="34" t="s">
        <v>625</v>
      </c>
      <c r="C358" s="15" t="s">
        <v>626</v>
      </c>
      <c r="D358" s="26">
        <v>44939</v>
      </c>
      <c r="E358" s="27">
        <v>2795</v>
      </c>
      <c r="F358" s="18" t="s">
        <v>14</v>
      </c>
      <c r="G358" s="18">
        <v>2795</v>
      </c>
      <c r="H358" s="18">
        <f t="shared" si="23"/>
        <v>0</v>
      </c>
      <c r="I358" s="18" t="s">
        <v>19</v>
      </c>
      <c r="J358" s="33"/>
      <c r="K358" s="33"/>
    </row>
    <row r="359" spans="1:11" s="41" customFormat="1" ht="60" customHeight="1" x14ac:dyDescent="0.25">
      <c r="A359" s="15" t="s">
        <v>303</v>
      </c>
      <c r="B359" s="16" t="s">
        <v>627</v>
      </c>
      <c r="C359" s="15" t="s">
        <v>628</v>
      </c>
      <c r="D359" s="26">
        <v>44942</v>
      </c>
      <c r="E359" s="27">
        <v>22295.59</v>
      </c>
      <c r="F359" s="27" t="s">
        <v>14</v>
      </c>
      <c r="G359" s="27">
        <v>22295.59</v>
      </c>
      <c r="H359" s="27">
        <f t="shared" si="23"/>
        <v>0</v>
      </c>
      <c r="I359" s="18" t="s">
        <v>19</v>
      </c>
      <c r="J359" s="33"/>
      <c r="K359" s="33"/>
    </row>
    <row r="360" spans="1:11" s="41" customFormat="1" ht="60" customHeight="1" x14ac:dyDescent="0.25">
      <c r="A360" s="15" t="s">
        <v>303</v>
      </c>
      <c r="B360" s="16" t="s">
        <v>629</v>
      </c>
      <c r="C360" s="15" t="s">
        <v>630</v>
      </c>
      <c r="D360" s="26">
        <v>44942</v>
      </c>
      <c r="E360" s="27">
        <v>7648.83</v>
      </c>
      <c r="F360" s="27" t="s">
        <v>14</v>
      </c>
      <c r="G360" s="27">
        <v>7648.83</v>
      </c>
      <c r="H360" s="27">
        <f t="shared" si="23"/>
        <v>0</v>
      </c>
      <c r="I360" s="18" t="s">
        <v>19</v>
      </c>
      <c r="J360" s="33"/>
      <c r="K360" s="33"/>
    </row>
    <row r="361" spans="1:11" s="41" customFormat="1" ht="60" customHeight="1" x14ac:dyDescent="0.25">
      <c r="A361" s="15" t="s">
        <v>245</v>
      </c>
      <c r="B361" s="16" t="s">
        <v>600</v>
      </c>
      <c r="C361" s="15" t="s">
        <v>631</v>
      </c>
      <c r="D361" s="26">
        <v>44945</v>
      </c>
      <c r="E361" s="27">
        <v>16995.61</v>
      </c>
      <c r="F361" s="27" t="s">
        <v>14</v>
      </c>
      <c r="G361" s="27">
        <v>16995.61</v>
      </c>
      <c r="H361" s="27">
        <f t="shared" si="23"/>
        <v>0</v>
      </c>
      <c r="I361" s="18" t="s">
        <v>19</v>
      </c>
      <c r="J361" s="33"/>
      <c r="K361" s="33"/>
    </row>
    <row r="362" spans="1:11" s="41" customFormat="1" ht="45" customHeight="1" x14ac:dyDescent="0.25">
      <c r="A362" s="15" t="s">
        <v>125</v>
      </c>
      <c r="B362" s="16" t="s">
        <v>632</v>
      </c>
      <c r="C362" s="15" t="s">
        <v>633</v>
      </c>
      <c r="D362" s="36">
        <v>44945</v>
      </c>
      <c r="E362" s="27">
        <f>8095-1241</f>
        <v>6854</v>
      </c>
      <c r="F362" s="18" t="s">
        <v>14</v>
      </c>
      <c r="G362" s="27">
        <v>6854</v>
      </c>
      <c r="H362" s="27">
        <f t="shared" si="23"/>
        <v>0</v>
      </c>
      <c r="I362" s="18" t="s">
        <v>19</v>
      </c>
      <c r="J362" s="33"/>
      <c r="K362" s="33"/>
    </row>
    <row r="363" spans="1:11" s="41" customFormat="1" ht="45" customHeight="1" x14ac:dyDescent="0.25">
      <c r="A363" s="15" t="s">
        <v>634</v>
      </c>
      <c r="B363" s="16" t="s">
        <v>635</v>
      </c>
      <c r="C363" s="15" t="s">
        <v>636</v>
      </c>
      <c r="D363" s="26">
        <v>44950</v>
      </c>
      <c r="E363" s="27">
        <v>4911.75</v>
      </c>
      <c r="F363" s="27" t="s">
        <v>14</v>
      </c>
      <c r="G363" s="27">
        <v>4911.75</v>
      </c>
      <c r="H363" s="27">
        <f t="shared" si="23"/>
        <v>0</v>
      </c>
      <c r="I363" s="18" t="s">
        <v>19</v>
      </c>
      <c r="J363" s="33"/>
      <c r="K363" s="33"/>
    </row>
    <row r="364" spans="1:11" s="41" customFormat="1" ht="60" customHeight="1" x14ac:dyDescent="0.25">
      <c r="A364" s="15" t="s">
        <v>637</v>
      </c>
      <c r="B364" s="16" t="s">
        <v>638</v>
      </c>
      <c r="C364" s="15">
        <v>9853</v>
      </c>
      <c r="D364" s="26">
        <v>44950</v>
      </c>
      <c r="E364" s="27">
        <v>30000</v>
      </c>
      <c r="F364" s="27" t="s">
        <v>14</v>
      </c>
      <c r="G364" s="27">
        <v>30000</v>
      </c>
      <c r="H364" s="27">
        <f t="shared" si="23"/>
        <v>0</v>
      </c>
      <c r="I364" s="18" t="s">
        <v>19</v>
      </c>
      <c r="J364" s="33"/>
      <c r="K364" s="33"/>
    </row>
    <row r="365" spans="1:11" s="41" customFormat="1" ht="60" customHeight="1" x14ac:dyDescent="0.25">
      <c r="A365" s="15" t="s">
        <v>637</v>
      </c>
      <c r="B365" s="16" t="s">
        <v>639</v>
      </c>
      <c r="C365" s="15">
        <v>9932</v>
      </c>
      <c r="D365" s="26">
        <v>44950</v>
      </c>
      <c r="E365" s="27">
        <v>27000</v>
      </c>
      <c r="F365" s="27" t="s">
        <v>14</v>
      </c>
      <c r="G365" s="27">
        <v>27000</v>
      </c>
      <c r="H365" s="27">
        <f t="shared" si="23"/>
        <v>0</v>
      </c>
      <c r="I365" s="18" t="s">
        <v>19</v>
      </c>
      <c r="J365" s="33"/>
      <c r="K365" s="33"/>
    </row>
    <row r="366" spans="1:11" s="41" customFormat="1" ht="60" customHeight="1" x14ac:dyDescent="0.25">
      <c r="A366" s="15" t="s">
        <v>281</v>
      </c>
      <c r="B366" s="16" t="s">
        <v>640</v>
      </c>
      <c r="C366" s="15" t="s">
        <v>641</v>
      </c>
      <c r="D366" s="26">
        <v>44954</v>
      </c>
      <c r="E366" s="27">
        <v>11598.12</v>
      </c>
      <c r="F366" s="27" t="s">
        <v>14</v>
      </c>
      <c r="G366" s="27">
        <v>11598.12</v>
      </c>
      <c r="H366" s="27">
        <f t="shared" si="23"/>
        <v>0</v>
      </c>
      <c r="I366" s="18" t="s">
        <v>19</v>
      </c>
      <c r="J366" s="33"/>
      <c r="K366" s="33"/>
    </row>
    <row r="367" spans="1:11" s="41" customFormat="1" ht="60" customHeight="1" x14ac:dyDescent="0.25">
      <c r="A367" s="15" t="s">
        <v>281</v>
      </c>
      <c r="B367" s="16" t="s">
        <v>642</v>
      </c>
      <c r="C367" s="15" t="s">
        <v>643</v>
      </c>
      <c r="D367" s="26">
        <v>44954</v>
      </c>
      <c r="E367" s="27">
        <v>42248.26</v>
      </c>
      <c r="F367" s="27" t="s">
        <v>14</v>
      </c>
      <c r="G367" s="27">
        <v>42248.26</v>
      </c>
      <c r="H367" s="27">
        <f t="shared" si="23"/>
        <v>0</v>
      </c>
      <c r="I367" s="18" t="s">
        <v>19</v>
      </c>
      <c r="J367" s="33"/>
      <c r="K367" s="33"/>
    </row>
    <row r="368" spans="1:11" s="41" customFormat="1" ht="90" customHeight="1" x14ac:dyDescent="0.25">
      <c r="A368" s="15" t="s">
        <v>303</v>
      </c>
      <c r="B368" s="16" t="s">
        <v>644</v>
      </c>
      <c r="C368" s="15" t="s">
        <v>645</v>
      </c>
      <c r="D368" s="26">
        <v>44957</v>
      </c>
      <c r="E368" s="27">
        <v>28714.58</v>
      </c>
      <c r="F368" s="27" t="s">
        <v>14</v>
      </c>
      <c r="G368" s="27">
        <v>28714.58</v>
      </c>
      <c r="H368" s="27">
        <f t="shared" si="23"/>
        <v>0</v>
      </c>
      <c r="I368" s="18" t="s">
        <v>19</v>
      </c>
      <c r="J368" s="33"/>
      <c r="K368" s="33"/>
    </row>
    <row r="369" spans="1:11" s="41" customFormat="1" ht="45" customHeight="1" x14ac:dyDescent="0.25">
      <c r="A369" s="15" t="s">
        <v>281</v>
      </c>
      <c r="B369" s="16" t="s">
        <v>551</v>
      </c>
      <c r="C369" s="15" t="s">
        <v>646</v>
      </c>
      <c r="D369" s="26">
        <v>44954</v>
      </c>
      <c r="E369" s="27">
        <v>61268.66</v>
      </c>
      <c r="F369" s="18" t="s">
        <v>14</v>
      </c>
      <c r="G369" s="27">
        <v>61268.66</v>
      </c>
      <c r="H369" s="27">
        <f t="shared" si="23"/>
        <v>0</v>
      </c>
      <c r="I369" s="18" t="s">
        <v>19</v>
      </c>
      <c r="J369" s="33"/>
      <c r="K369" s="33"/>
    </row>
    <row r="370" spans="1:11" s="41" customFormat="1" ht="45" customHeight="1" x14ac:dyDescent="0.25">
      <c r="A370" s="15" t="s">
        <v>281</v>
      </c>
      <c r="B370" s="16" t="s">
        <v>551</v>
      </c>
      <c r="C370" s="15" t="s">
        <v>647</v>
      </c>
      <c r="D370" s="26">
        <v>44954</v>
      </c>
      <c r="E370" s="27">
        <v>1174.44</v>
      </c>
      <c r="F370" s="18" t="s">
        <v>14</v>
      </c>
      <c r="G370" s="27">
        <v>1174.44</v>
      </c>
      <c r="H370" s="27">
        <f t="shared" si="23"/>
        <v>0</v>
      </c>
      <c r="I370" s="18" t="s">
        <v>19</v>
      </c>
      <c r="J370" s="33"/>
      <c r="K370" s="33"/>
    </row>
    <row r="371" spans="1:11" s="41" customFormat="1" ht="45" customHeight="1" x14ac:dyDescent="0.25">
      <c r="A371" s="15" t="s">
        <v>281</v>
      </c>
      <c r="B371" s="16" t="s">
        <v>551</v>
      </c>
      <c r="C371" s="15" t="s">
        <v>648</v>
      </c>
      <c r="D371" s="26">
        <v>44954</v>
      </c>
      <c r="E371" s="27">
        <v>567.14</v>
      </c>
      <c r="F371" s="18" t="s">
        <v>14</v>
      </c>
      <c r="G371" s="27">
        <v>567.14</v>
      </c>
      <c r="H371" s="27">
        <f t="shared" si="23"/>
        <v>0</v>
      </c>
      <c r="I371" s="18" t="s">
        <v>19</v>
      </c>
      <c r="J371" s="33"/>
      <c r="K371" s="33"/>
    </row>
    <row r="372" spans="1:11" s="41" customFormat="1" ht="30" customHeight="1" x14ac:dyDescent="0.25">
      <c r="A372" s="15" t="s">
        <v>649</v>
      </c>
      <c r="B372" s="16" t="s">
        <v>650</v>
      </c>
      <c r="C372" s="15">
        <v>9932</v>
      </c>
      <c r="D372" s="26">
        <v>44957</v>
      </c>
      <c r="E372" s="27">
        <v>2400</v>
      </c>
      <c r="F372" s="18" t="s">
        <v>14</v>
      </c>
      <c r="G372" s="27">
        <v>2400</v>
      </c>
      <c r="H372" s="27">
        <f t="shared" si="23"/>
        <v>0</v>
      </c>
      <c r="I372" s="18" t="s">
        <v>19</v>
      </c>
      <c r="J372" s="33"/>
      <c r="K372" s="33"/>
    </row>
    <row r="373" spans="1:11" s="41" customFormat="1" ht="45" customHeight="1" x14ac:dyDescent="0.25">
      <c r="A373" s="15" t="s">
        <v>16</v>
      </c>
      <c r="B373" s="16" t="s">
        <v>651</v>
      </c>
      <c r="C373" s="15" t="s">
        <v>652</v>
      </c>
      <c r="D373" s="26">
        <v>44957</v>
      </c>
      <c r="E373" s="27">
        <v>563387.29</v>
      </c>
      <c r="F373" s="18" t="s">
        <v>14</v>
      </c>
      <c r="G373" s="27">
        <v>563387.29</v>
      </c>
      <c r="H373" s="27">
        <f t="shared" si="23"/>
        <v>0</v>
      </c>
      <c r="I373" s="18" t="s">
        <v>19</v>
      </c>
      <c r="J373" s="33"/>
      <c r="K373" s="33"/>
    </row>
    <row r="374" spans="1:11" s="41" customFormat="1" ht="45" customHeight="1" x14ac:dyDescent="0.25">
      <c r="A374" s="15" t="s">
        <v>16</v>
      </c>
      <c r="B374" s="16" t="s">
        <v>651</v>
      </c>
      <c r="C374" s="15" t="s">
        <v>653</v>
      </c>
      <c r="D374" s="26">
        <v>44957</v>
      </c>
      <c r="E374" s="27">
        <v>14886.24</v>
      </c>
      <c r="F374" s="18" t="s">
        <v>14</v>
      </c>
      <c r="G374" s="27">
        <v>14886.24</v>
      </c>
      <c r="H374" s="27">
        <f t="shared" si="23"/>
        <v>0</v>
      </c>
      <c r="I374" s="18" t="s">
        <v>19</v>
      </c>
      <c r="J374" s="33"/>
      <c r="K374" s="33"/>
    </row>
    <row r="375" spans="1:11" s="41" customFormat="1" ht="15" customHeight="1" x14ac:dyDescent="0.25">
      <c r="A375" s="15" t="s">
        <v>67</v>
      </c>
      <c r="B375" s="16" t="s">
        <v>68</v>
      </c>
      <c r="C375" s="15"/>
      <c r="D375" s="26">
        <v>44957</v>
      </c>
      <c r="E375" s="27">
        <v>10575.82</v>
      </c>
      <c r="F375" s="18" t="s">
        <v>14</v>
      </c>
      <c r="G375" s="27">
        <v>10575.82</v>
      </c>
      <c r="H375" s="27">
        <f t="shared" si="23"/>
        <v>0</v>
      </c>
      <c r="I375" s="18" t="s">
        <v>19</v>
      </c>
      <c r="J375" s="33"/>
      <c r="K375" s="33"/>
    </row>
    <row r="376" spans="1:11" s="41" customFormat="1" ht="15" customHeight="1" x14ac:dyDescent="0.25">
      <c r="A376" s="25" t="s">
        <v>654</v>
      </c>
      <c r="B376" s="16"/>
      <c r="C376" s="15"/>
      <c r="D376" s="26"/>
      <c r="E376" s="31">
        <f>SUM(E332:E375)</f>
        <v>1048536.0000000001</v>
      </c>
      <c r="F376" s="31">
        <f t="shared" ref="F376:H376" si="24">SUM(F332:F375)</f>
        <v>0</v>
      </c>
      <c r="G376" s="31">
        <f t="shared" si="24"/>
        <v>1048536.0000000001</v>
      </c>
      <c r="H376" s="31">
        <f t="shared" si="24"/>
        <v>0</v>
      </c>
      <c r="I376" s="24"/>
      <c r="J376" s="33"/>
      <c r="K376" s="33"/>
    </row>
    <row r="377" spans="1:11" s="41" customFormat="1" ht="60" customHeight="1" x14ac:dyDescent="0.25">
      <c r="A377" s="15" t="s">
        <v>147</v>
      </c>
      <c r="B377" s="34" t="s">
        <v>655</v>
      </c>
      <c r="C377" s="15" t="s">
        <v>656</v>
      </c>
      <c r="D377" s="38">
        <v>44911</v>
      </c>
      <c r="E377" s="27">
        <v>378764.92</v>
      </c>
      <c r="F377" s="18" t="s">
        <v>14</v>
      </c>
      <c r="G377" s="18">
        <v>378764.92</v>
      </c>
      <c r="H377" s="18">
        <f t="shared" ref="H377:H408" si="25">+E377-G377</f>
        <v>0</v>
      </c>
      <c r="I377" s="18" t="s">
        <v>19</v>
      </c>
      <c r="J377" s="33"/>
      <c r="K377" s="33"/>
    </row>
    <row r="378" spans="1:11" s="41" customFormat="1" ht="30" customHeight="1" x14ac:dyDescent="0.25">
      <c r="A378" s="15" t="s">
        <v>657</v>
      </c>
      <c r="B378" s="16" t="s">
        <v>658</v>
      </c>
      <c r="C378" s="15" t="s">
        <v>659</v>
      </c>
      <c r="D378" s="26">
        <v>44944</v>
      </c>
      <c r="E378" s="27">
        <v>30000</v>
      </c>
      <c r="F378" s="27" t="s">
        <v>14</v>
      </c>
      <c r="G378" s="27">
        <v>30000</v>
      </c>
      <c r="H378" s="27">
        <f t="shared" si="25"/>
        <v>0</v>
      </c>
      <c r="I378" s="18" t="s">
        <v>19</v>
      </c>
      <c r="J378" s="33"/>
      <c r="K378" s="33"/>
    </row>
    <row r="379" spans="1:11" s="41" customFormat="1" ht="45" customHeight="1" x14ac:dyDescent="0.25">
      <c r="A379" s="15" t="s">
        <v>657</v>
      </c>
      <c r="B379" s="16" t="s">
        <v>660</v>
      </c>
      <c r="C379" s="15" t="s">
        <v>661</v>
      </c>
      <c r="D379" s="26">
        <v>44944</v>
      </c>
      <c r="E379" s="27">
        <v>5537.61</v>
      </c>
      <c r="F379" s="27" t="s">
        <v>14</v>
      </c>
      <c r="G379" s="27">
        <v>5537.61</v>
      </c>
      <c r="H379" s="27">
        <f t="shared" si="25"/>
        <v>0</v>
      </c>
      <c r="I379" s="18" t="s">
        <v>19</v>
      </c>
      <c r="J379" s="33"/>
      <c r="K379" s="33"/>
    </row>
    <row r="380" spans="1:11" s="41" customFormat="1" ht="60" customHeight="1" x14ac:dyDescent="0.25">
      <c r="A380" s="15" t="s">
        <v>71</v>
      </c>
      <c r="B380" s="16" t="s">
        <v>662</v>
      </c>
      <c r="C380" s="15" t="s">
        <v>663</v>
      </c>
      <c r="D380" s="26">
        <v>44952</v>
      </c>
      <c r="E380" s="27">
        <v>5000</v>
      </c>
      <c r="F380" s="27" t="s">
        <v>14</v>
      </c>
      <c r="G380" s="27">
        <v>5000</v>
      </c>
      <c r="H380" s="27">
        <f t="shared" si="25"/>
        <v>0</v>
      </c>
      <c r="I380" s="18" t="s">
        <v>19</v>
      </c>
      <c r="J380" s="33"/>
      <c r="K380" s="33"/>
    </row>
    <row r="381" spans="1:11" s="41" customFormat="1" ht="60" customHeight="1" x14ac:dyDescent="0.25">
      <c r="A381" s="15" t="s">
        <v>303</v>
      </c>
      <c r="B381" s="16" t="s">
        <v>664</v>
      </c>
      <c r="C381" s="15" t="s">
        <v>665</v>
      </c>
      <c r="D381" s="26">
        <v>44952</v>
      </c>
      <c r="E381" s="27">
        <v>51000</v>
      </c>
      <c r="F381" s="27" t="s">
        <v>14</v>
      </c>
      <c r="G381" s="27">
        <v>51000</v>
      </c>
      <c r="H381" s="27">
        <f t="shared" si="25"/>
        <v>0</v>
      </c>
      <c r="I381" s="18" t="s">
        <v>19</v>
      </c>
      <c r="J381" s="33"/>
      <c r="K381" s="33"/>
    </row>
    <row r="382" spans="1:11" s="41" customFormat="1" ht="30" customHeight="1" x14ac:dyDescent="0.25">
      <c r="A382" s="15" t="s">
        <v>666</v>
      </c>
      <c r="B382" s="16" t="s">
        <v>667</v>
      </c>
      <c r="C382" s="15" t="s">
        <v>668</v>
      </c>
      <c r="D382" s="26">
        <v>44957</v>
      </c>
      <c r="E382" s="27">
        <v>12000</v>
      </c>
      <c r="F382" s="27" t="s">
        <v>14</v>
      </c>
      <c r="G382" s="27">
        <v>12000</v>
      </c>
      <c r="H382" s="27">
        <f t="shared" si="25"/>
        <v>0</v>
      </c>
      <c r="I382" s="18" t="s">
        <v>19</v>
      </c>
      <c r="J382" s="33"/>
      <c r="K382" s="33"/>
    </row>
    <row r="383" spans="1:11" s="41" customFormat="1" ht="60" customHeight="1" x14ac:dyDescent="0.25">
      <c r="A383" s="15" t="s">
        <v>166</v>
      </c>
      <c r="B383" s="16" t="s">
        <v>669</v>
      </c>
      <c r="C383" s="15" t="s">
        <v>670</v>
      </c>
      <c r="D383" s="26">
        <v>44958</v>
      </c>
      <c r="E383" s="27">
        <v>15669.35</v>
      </c>
      <c r="F383" s="27" t="s">
        <v>14</v>
      </c>
      <c r="G383" s="27">
        <v>15669.35</v>
      </c>
      <c r="H383" s="27">
        <f t="shared" si="25"/>
        <v>0</v>
      </c>
      <c r="I383" s="18" t="s">
        <v>19</v>
      </c>
      <c r="J383" s="33"/>
      <c r="K383" s="33"/>
    </row>
    <row r="384" spans="1:11" s="41" customFormat="1" ht="30" customHeight="1" x14ac:dyDescent="0.25">
      <c r="A384" s="15" t="s">
        <v>153</v>
      </c>
      <c r="B384" s="34" t="s">
        <v>154</v>
      </c>
      <c r="C384" s="15" t="s">
        <v>671</v>
      </c>
      <c r="D384" s="26">
        <v>44958</v>
      </c>
      <c r="E384" s="27">
        <v>4086</v>
      </c>
      <c r="F384" s="18" t="s">
        <v>14</v>
      </c>
      <c r="G384" s="18">
        <v>4086</v>
      </c>
      <c r="H384" s="18">
        <f t="shared" si="25"/>
        <v>0</v>
      </c>
      <c r="I384" s="18" t="s">
        <v>19</v>
      </c>
      <c r="J384" s="33"/>
      <c r="K384" s="33"/>
    </row>
    <row r="385" spans="1:11" s="41" customFormat="1" ht="75" customHeight="1" x14ac:dyDescent="0.25">
      <c r="A385" s="39" t="s">
        <v>672</v>
      </c>
      <c r="B385" s="34" t="s">
        <v>673</v>
      </c>
      <c r="C385" s="15" t="s">
        <v>674</v>
      </c>
      <c r="D385" s="17">
        <v>44958</v>
      </c>
      <c r="E385" s="27">
        <v>4584</v>
      </c>
      <c r="F385" s="18" t="s">
        <v>14</v>
      </c>
      <c r="G385" s="27">
        <v>4584</v>
      </c>
      <c r="H385" s="18">
        <f t="shared" si="25"/>
        <v>0</v>
      </c>
      <c r="I385" s="18" t="s">
        <v>19</v>
      </c>
      <c r="J385" s="33"/>
      <c r="K385" s="33"/>
    </row>
    <row r="386" spans="1:11" s="41" customFormat="1" ht="75" customHeight="1" x14ac:dyDescent="0.25">
      <c r="A386" s="39" t="s">
        <v>672</v>
      </c>
      <c r="B386" s="34" t="s">
        <v>673</v>
      </c>
      <c r="C386" s="15" t="s">
        <v>675</v>
      </c>
      <c r="D386" s="17">
        <v>44958</v>
      </c>
      <c r="E386" s="27">
        <v>1528</v>
      </c>
      <c r="F386" s="18" t="s">
        <v>14</v>
      </c>
      <c r="G386" s="27">
        <v>1528</v>
      </c>
      <c r="H386" s="18">
        <f t="shared" si="25"/>
        <v>0</v>
      </c>
      <c r="I386" s="18" t="s">
        <v>19</v>
      </c>
      <c r="J386" s="33"/>
      <c r="K386" s="33"/>
    </row>
    <row r="387" spans="1:11" s="41" customFormat="1" ht="75" customHeight="1" x14ac:dyDescent="0.25">
      <c r="A387" s="39" t="s">
        <v>672</v>
      </c>
      <c r="B387" s="34" t="s">
        <v>673</v>
      </c>
      <c r="C387" s="15" t="s">
        <v>676</v>
      </c>
      <c r="D387" s="17">
        <v>4584</v>
      </c>
      <c r="E387" s="27">
        <v>4584</v>
      </c>
      <c r="F387" s="18" t="s">
        <v>14</v>
      </c>
      <c r="G387" s="27">
        <v>4584</v>
      </c>
      <c r="H387" s="18">
        <f t="shared" si="25"/>
        <v>0</v>
      </c>
      <c r="I387" s="18" t="s">
        <v>19</v>
      </c>
      <c r="J387" s="33"/>
      <c r="K387" s="33"/>
    </row>
    <row r="388" spans="1:11" s="41" customFormat="1" ht="60" customHeight="1" x14ac:dyDescent="0.25">
      <c r="A388" s="15" t="s">
        <v>169</v>
      </c>
      <c r="B388" s="16" t="s">
        <v>677</v>
      </c>
      <c r="C388" s="15" t="s">
        <v>678</v>
      </c>
      <c r="D388" s="26">
        <v>44960</v>
      </c>
      <c r="E388" s="27">
        <v>23065.98</v>
      </c>
      <c r="F388" s="18" t="s">
        <v>14</v>
      </c>
      <c r="G388" s="18">
        <v>23065.98</v>
      </c>
      <c r="H388" s="18">
        <f t="shared" si="25"/>
        <v>0</v>
      </c>
      <c r="I388" s="18" t="s">
        <v>19</v>
      </c>
      <c r="J388" s="33"/>
      <c r="K388" s="33"/>
    </row>
    <row r="389" spans="1:11" s="41" customFormat="1" ht="30" customHeight="1" x14ac:dyDescent="0.25">
      <c r="A389" s="15" t="s">
        <v>169</v>
      </c>
      <c r="B389" s="16" t="s">
        <v>172</v>
      </c>
      <c r="C389" s="15" t="s">
        <v>678</v>
      </c>
      <c r="D389" s="26">
        <v>44960</v>
      </c>
      <c r="E389" s="27">
        <v>2130</v>
      </c>
      <c r="F389" s="18" t="s">
        <v>14</v>
      </c>
      <c r="G389" s="18">
        <v>2130</v>
      </c>
      <c r="H389" s="18">
        <f t="shared" si="25"/>
        <v>0</v>
      </c>
      <c r="I389" s="18" t="s">
        <v>19</v>
      </c>
      <c r="J389" s="33"/>
      <c r="K389" s="33"/>
    </row>
    <row r="390" spans="1:11" s="41" customFormat="1" ht="30" customHeight="1" x14ac:dyDescent="0.25">
      <c r="A390" s="15" t="s">
        <v>169</v>
      </c>
      <c r="B390" s="16" t="s">
        <v>173</v>
      </c>
      <c r="C390" s="15" t="s">
        <v>678</v>
      </c>
      <c r="D390" s="26">
        <v>44960</v>
      </c>
      <c r="E390" s="27">
        <v>2127</v>
      </c>
      <c r="F390" s="18" t="s">
        <v>14</v>
      </c>
      <c r="G390" s="18">
        <v>2127</v>
      </c>
      <c r="H390" s="18">
        <f t="shared" si="25"/>
        <v>0</v>
      </c>
      <c r="I390" s="18" t="s">
        <v>19</v>
      </c>
      <c r="J390" s="33"/>
      <c r="K390" s="33"/>
    </row>
    <row r="391" spans="1:11" s="41" customFormat="1" ht="45" customHeight="1" x14ac:dyDescent="0.25">
      <c r="A391" s="15" t="s">
        <v>169</v>
      </c>
      <c r="B391" s="16" t="s">
        <v>174</v>
      </c>
      <c r="C391" s="15" t="s">
        <v>678</v>
      </c>
      <c r="D391" s="26">
        <v>44960</v>
      </c>
      <c r="E391" s="27">
        <v>360</v>
      </c>
      <c r="F391" s="18" t="s">
        <v>14</v>
      </c>
      <c r="G391" s="18">
        <v>360</v>
      </c>
      <c r="H391" s="18">
        <f t="shared" si="25"/>
        <v>0</v>
      </c>
      <c r="I391" s="18" t="s">
        <v>19</v>
      </c>
      <c r="J391" s="33"/>
      <c r="K391" s="33"/>
    </row>
    <row r="392" spans="1:11" s="41" customFormat="1" ht="45" customHeight="1" x14ac:dyDescent="0.25">
      <c r="A392" s="15" t="s">
        <v>679</v>
      </c>
      <c r="B392" s="34" t="s">
        <v>680</v>
      </c>
      <c r="C392" s="15" t="s">
        <v>681</v>
      </c>
      <c r="D392" s="26">
        <v>44960</v>
      </c>
      <c r="E392" s="27">
        <v>87217.35</v>
      </c>
      <c r="F392" s="18" t="s">
        <v>14</v>
      </c>
      <c r="G392" s="18">
        <v>87217.35</v>
      </c>
      <c r="H392" s="18">
        <f t="shared" si="25"/>
        <v>0</v>
      </c>
      <c r="I392" s="18" t="s">
        <v>19</v>
      </c>
      <c r="J392" s="33"/>
      <c r="K392" s="33"/>
    </row>
    <row r="393" spans="1:11" s="41" customFormat="1" ht="45" customHeight="1" x14ac:dyDescent="0.25">
      <c r="A393" s="15" t="s">
        <v>682</v>
      </c>
      <c r="B393" s="34" t="s">
        <v>683</v>
      </c>
      <c r="C393" s="15">
        <v>9974</v>
      </c>
      <c r="D393" s="26">
        <v>44960</v>
      </c>
      <c r="E393" s="27">
        <v>9000</v>
      </c>
      <c r="F393" s="18" t="s">
        <v>14</v>
      </c>
      <c r="G393" s="18">
        <v>9000</v>
      </c>
      <c r="H393" s="18">
        <f t="shared" si="25"/>
        <v>0</v>
      </c>
      <c r="I393" s="18" t="s">
        <v>19</v>
      </c>
      <c r="J393" s="33"/>
      <c r="K393" s="33"/>
    </row>
    <row r="394" spans="1:11" s="41" customFormat="1" ht="60" customHeight="1" x14ac:dyDescent="0.25">
      <c r="A394" s="15" t="s">
        <v>245</v>
      </c>
      <c r="B394" s="16" t="s">
        <v>684</v>
      </c>
      <c r="C394" s="15" t="s">
        <v>685</v>
      </c>
      <c r="D394" s="26">
        <v>44962</v>
      </c>
      <c r="E394" s="27">
        <v>2737.59</v>
      </c>
      <c r="F394" s="27" t="s">
        <v>14</v>
      </c>
      <c r="G394" s="27">
        <v>2737.59</v>
      </c>
      <c r="H394" s="27">
        <f t="shared" si="25"/>
        <v>0</v>
      </c>
      <c r="I394" s="18" t="s">
        <v>19</v>
      </c>
      <c r="J394" s="33"/>
      <c r="K394" s="33"/>
    </row>
    <row r="395" spans="1:11" s="41" customFormat="1" ht="45" customHeight="1" x14ac:dyDescent="0.25">
      <c r="A395" s="15" t="s">
        <v>686</v>
      </c>
      <c r="B395" s="34" t="s">
        <v>687</v>
      </c>
      <c r="C395" s="15" t="s">
        <v>688</v>
      </c>
      <c r="D395" s="26">
        <v>44963</v>
      </c>
      <c r="E395" s="27">
        <v>1519.12</v>
      </c>
      <c r="F395" s="18" t="s">
        <v>14</v>
      </c>
      <c r="G395" s="18">
        <v>1519.12</v>
      </c>
      <c r="H395" s="18">
        <f t="shared" si="25"/>
        <v>0</v>
      </c>
      <c r="I395" s="18" t="s">
        <v>19</v>
      </c>
      <c r="J395" s="33"/>
      <c r="K395" s="33"/>
    </row>
    <row r="396" spans="1:11" s="41" customFormat="1" ht="45" customHeight="1" x14ac:dyDescent="0.25">
      <c r="A396" s="15" t="s">
        <v>689</v>
      </c>
      <c r="B396" s="34" t="s">
        <v>690</v>
      </c>
      <c r="C396" s="15">
        <v>9992</v>
      </c>
      <c r="D396" s="26">
        <v>44964</v>
      </c>
      <c r="E396" s="27">
        <v>28000</v>
      </c>
      <c r="F396" s="18" t="s">
        <v>14</v>
      </c>
      <c r="G396" s="18">
        <v>28000</v>
      </c>
      <c r="H396" s="18">
        <f t="shared" si="25"/>
        <v>0</v>
      </c>
      <c r="I396" s="18" t="s">
        <v>19</v>
      </c>
      <c r="J396" s="33"/>
      <c r="K396" s="33"/>
    </row>
    <row r="397" spans="1:11" s="41" customFormat="1" ht="60" customHeight="1" x14ac:dyDescent="0.25">
      <c r="A397" s="15" t="s">
        <v>303</v>
      </c>
      <c r="B397" s="34" t="s">
        <v>691</v>
      </c>
      <c r="C397" s="15" t="s">
        <v>692</v>
      </c>
      <c r="D397" s="26">
        <v>44964</v>
      </c>
      <c r="E397" s="27">
        <v>23864.34</v>
      </c>
      <c r="F397" s="18" t="s">
        <v>14</v>
      </c>
      <c r="G397" s="18">
        <v>23864.34</v>
      </c>
      <c r="H397" s="18">
        <f t="shared" si="25"/>
        <v>0</v>
      </c>
      <c r="I397" s="18" t="s">
        <v>19</v>
      </c>
      <c r="J397" s="33"/>
      <c r="K397" s="33"/>
    </row>
    <row r="398" spans="1:11" s="41" customFormat="1" ht="45" customHeight="1" x14ac:dyDescent="0.25">
      <c r="A398" s="15" t="s">
        <v>693</v>
      </c>
      <c r="B398" s="34" t="s">
        <v>694</v>
      </c>
      <c r="C398" s="15" t="s">
        <v>695</v>
      </c>
      <c r="D398" s="26">
        <v>44964</v>
      </c>
      <c r="E398" s="27">
        <v>389.96</v>
      </c>
      <c r="F398" s="18" t="s">
        <v>14</v>
      </c>
      <c r="G398" s="18">
        <v>389.96</v>
      </c>
      <c r="H398" s="18">
        <f t="shared" si="25"/>
        <v>0</v>
      </c>
      <c r="I398" s="18" t="s">
        <v>19</v>
      </c>
      <c r="J398" s="33"/>
      <c r="K398" s="33"/>
    </row>
    <row r="399" spans="1:11" s="41" customFormat="1" ht="45" customHeight="1" x14ac:dyDescent="0.25">
      <c r="A399" s="15" t="s">
        <v>696</v>
      </c>
      <c r="B399" s="34" t="s">
        <v>694</v>
      </c>
      <c r="C399" s="15" t="s">
        <v>697</v>
      </c>
      <c r="D399" s="26">
        <v>44964</v>
      </c>
      <c r="E399" s="27">
        <v>331.11</v>
      </c>
      <c r="F399" s="18" t="s">
        <v>14</v>
      </c>
      <c r="G399" s="18">
        <v>331.11</v>
      </c>
      <c r="H399" s="18">
        <f t="shared" si="25"/>
        <v>0</v>
      </c>
      <c r="I399" s="18" t="s">
        <v>19</v>
      </c>
      <c r="J399" s="33"/>
      <c r="K399" s="33"/>
    </row>
    <row r="400" spans="1:11" s="41" customFormat="1" ht="45" customHeight="1" x14ac:dyDescent="0.25">
      <c r="A400" s="15" t="s">
        <v>698</v>
      </c>
      <c r="B400" s="34" t="s">
        <v>699</v>
      </c>
      <c r="C400" s="15">
        <v>10009</v>
      </c>
      <c r="D400" s="26">
        <v>44965</v>
      </c>
      <c r="E400" s="27">
        <v>1500</v>
      </c>
      <c r="F400" s="18" t="s">
        <v>14</v>
      </c>
      <c r="G400" s="18">
        <v>1500</v>
      </c>
      <c r="H400" s="18">
        <f t="shared" si="25"/>
        <v>0</v>
      </c>
      <c r="I400" s="18" t="s">
        <v>19</v>
      </c>
      <c r="J400" s="33"/>
      <c r="K400" s="33"/>
    </row>
    <row r="401" spans="1:11" s="41" customFormat="1" ht="45" customHeight="1" x14ac:dyDescent="0.25">
      <c r="A401" s="15" t="s">
        <v>700</v>
      </c>
      <c r="B401" s="34" t="s">
        <v>701</v>
      </c>
      <c r="C401" s="15">
        <v>10012</v>
      </c>
      <c r="D401" s="26">
        <v>44965</v>
      </c>
      <c r="E401" s="27">
        <v>2400</v>
      </c>
      <c r="F401" s="18" t="s">
        <v>14</v>
      </c>
      <c r="G401" s="18"/>
      <c r="H401" s="18">
        <f t="shared" si="25"/>
        <v>2400</v>
      </c>
      <c r="I401" s="18" t="s">
        <v>15</v>
      </c>
      <c r="J401" s="33"/>
      <c r="K401" s="33"/>
    </row>
    <row r="402" spans="1:11" s="41" customFormat="1" ht="45" customHeight="1" x14ac:dyDescent="0.25">
      <c r="A402" s="15" t="s">
        <v>702</v>
      </c>
      <c r="B402" s="34" t="s">
        <v>703</v>
      </c>
      <c r="C402" s="15" t="s">
        <v>704</v>
      </c>
      <c r="D402" s="26">
        <v>44965</v>
      </c>
      <c r="E402" s="27">
        <v>219658.51</v>
      </c>
      <c r="F402" s="18" t="s">
        <v>14</v>
      </c>
      <c r="G402" s="18">
        <v>219658.51</v>
      </c>
      <c r="H402" s="18">
        <f t="shared" si="25"/>
        <v>0</v>
      </c>
      <c r="I402" s="18" t="s">
        <v>19</v>
      </c>
      <c r="J402" s="33"/>
      <c r="K402" s="33"/>
    </row>
    <row r="403" spans="1:11" s="41" customFormat="1" ht="53.25" customHeight="1" x14ac:dyDescent="0.25">
      <c r="A403" s="15" t="s">
        <v>430</v>
      </c>
      <c r="B403" s="34" t="s">
        <v>705</v>
      </c>
      <c r="C403" s="15" t="s">
        <v>706</v>
      </c>
      <c r="D403" s="26">
        <v>44966</v>
      </c>
      <c r="E403" s="27">
        <v>450</v>
      </c>
      <c r="F403" s="18" t="s">
        <v>14</v>
      </c>
      <c r="G403" s="18">
        <v>450</v>
      </c>
      <c r="H403" s="18">
        <f t="shared" si="25"/>
        <v>0</v>
      </c>
      <c r="I403" s="18" t="s">
        <v>19</v>
      </c>
      <c r="J403" s="33"/>
      <c r="K403" s="33"/>
    </row>
    <row r="404" spans="1:11" s="41" customFormat="1" ht="60" customHeight="1" x14ac:dyDescent="0.25">
      <c r="A404" s="15" t="s">
        <v>430</v>
      </c>
      <c r="B404" s="34" t="s">
        <v>707</v>
      </c>
      <c r="C404" s="15" t="s">
        <v>708</v>
      </c>
      <c r="D404" s="26">
        <v>44966</v>
      </c>
      <c r="E404" s="27">
        <v>400</v>
      </c>
      <c r="F404" s="18" t="s">
        <v>14</v>
      </c>
      <c r="G404" s="18">
        <v>400</v>
      </c>
      <c r="H404" s="18">
        <f t="shared" si="25"/>
        <v>0</v>
      </c>
      <c r="I404" s="18" t="s">
        <v>19</v>
      </c>
      <c r="J404" s="33"/>
      <c r="K404" s="33"/>
    </row>
    <row r="405" spans="1:11" s="41" customFormat="1" ht="75" customHeight="1" x14ac:dyDescent="0.25">
      <c r="A405" s="15" t="s">
        <v>303</v>
      </c>
      <c r="B405" s="16" t="s">
        <v>709</v>
      </c>
      <c r="C405" s="15" t="s">
        <v>710</v>
      </c>
      <c r="D405" s="26">
        <v>44967</v>
      </c>
      <c r="E405" s="27">
        <v>6268.58</v>
      </c>
      <c r="F405" s="27" t="s">
        <v>14</v>
      </c>
      <c r="G405" s="27">
        <v>6268.58</v>
      </c>
      <c r="H405" s="18">
        <f t="shared" si="25"/>
        <v>0</v>
      </c>
      <c r="I405" s="18" t="s">
        <v>19</v>
      </c>
      <c r="J405" s="33"/>
      <c r="K405" s="33"/>
    </row>
    <row r="406" spans="1:11" s="41" customFormat="1" ht="60" customHeight="1" x14ac:dyDescent="0.25">
      <c r="A406" s="15" t="s">
        <v>711</v>
      </c>
      <c r="B406" s="16" t="s">
        <v>712</v>
      </c>
      <c r="C406" s="15">
        <v>10041</v>
      </c>
      <c r="D406" s="26">
        <v>44967</v>
      </c>
      <c r="E406" s="27">
        <v>2700</v>
      </c>
      <c r="F406" s="27" t="s">
        <v>14</v>
      </c>
      <c r="G406" s="27">
        <v>2700</v>
      </c>
      <c r="H406" s="18">
        <f t="shared" si="25"/>
        <v>0</v>
      </c>
      <c r="I406" s="18" t="s">
        <v>19</v>
      </c>
      <c r="J406" s="33"/>
      <c r="K406" s="33"/>
    </row>
    <row r="407" spans="1:11" s="41" customFormat="1" ht="45" customHeight="1" x14ac:dyDescent="0.25">
      <c r="A407" s="15" t="s">
        <v>713</v>
      </c>
      <c r="B407" s="16" t="s">
        <v>714</v>
      </c>
      <c r="C407" s="15">
        <v>10075</v>
      </c>
      <c r="D407" s="26">
        <v>44971</v>
      </c>
      <c r="E407" s="27">
        <v>1050</v>
      </c>
      <c r="F407" s="27" t="s">
        <v>14</v>
      </c>
      <c r="G407" s="27"/>
      <c r="H407" s="18">
        <f t="shared" si="25"/>
        <v>1050</v>
      </c>
      <c r="I407" s="18" t="s">
        <v>15</v>
      </c>
      <c r="J407" s="33"/>
      <c r="K407" s="33"/>
    </row>
    <row r="408" spans="1:11" s="41" customFormat="1" ht="45" customHeight="1" x14ac:dyDescent="0.25">
      <c r="A408" s="15" t="s">
        <v>715</v>
      </c>
      <c r="B408" s="16" t="s">
        <v>716</v>
      </c>
      <c r="C408" s="15">
        <v>10082</v>
      </c>
      <c r="D408" s="26">
        <v>44971</v>
      </c>
      <c r="E408" s="27">
        <v>2400</v>
      </c>
      <c r="F408" s="27" t="s">
        <v>14</v>
      </c>
      <c r="G408" s="27">
        <v>2400</v>
      </c>
      <c r="H408" s="18">
        <f t="shared" si="25"/>
        <v>0</v>
      </c>
      <c r="I408" s="18" t="s">
        <v>19</v>
      </c>
      <c r="J408" s="33"/>
      <c r="K408" s="33"/>
    </row>
    <row r="409" spans="1:11" s="41" customFormat="1" ht="45" customHeight="1" x14ac:dyDescent="0.25">
      <c r="A409" s="15" t="s">
        <v>717</v>
      </c>
      <c r="B409" s="16" t="s">
        <v>718</v>
      </c>
      <c r="C409" s="15">
        <v>10091</v>
      </c>
      <c r="D409" s="26">
        <v>44972</v>
      </c>
      <c r="E409" s="27">
        <v>5000</v>
      </c>
      <c r="F409" s="27" t="s">
        <v>14</v>
      </c>
      <c r="G409" s="27">
        <v>5000</v>
      </c>
      <c r="H409" s="18">
        <f t="shared" ref="H409:H432" si="26">+E409-G409</f>
        <v>0</v>
      </c>
      <c r="I409" s="18" t="s">
        <v>19</v>
      </c>
      <c r="J409" s="33"/>
      <c r="K409" s="33"/>
    </row>
    <row r="410" spans="1:11" s="41" customFormat="1" ht="75" customHeight="1" x14ac:dyDescent="0.25">
      <c r="A410" s="15" t="s">
        <v>125</v>
      </c>
      <c r="B410" s="40" t="s">
        <v>719</v>
      </c>
      <c r="C410" s="15" t="s">
        <v>720</v>
      </c>
      <c r="D410" s="26">
        <v>44973</v>
      </c>
      <c r="E410" s="27">
        <v>6854</v>
      </c>
      <c r="F410" s="27" t="s">
        <v>14</v>
      </c>
      <c r="G410" s="27">
        <f>5613+238.45+1002.55</f>
        <v>6854</v>
      </c>
      <c r="H410" s="18">
        <f t="shared" si="26"/>
        <v>0</v>
      </c>
      <c r="I410" s="18" t="s">
        <v>19</v>
      </c>
      <c r="J410" s="33"/>
      <c r="K410" s="33"/>
    </row>
    <row r="411" spans="1:11" s="41" customFormat="1" ht="45" customHeight="1" x14ac:dyDescent="0.25">
      <c r="A411" s="15" t="s">
        <v>721</v>
      </c>
      <c r="B411" s="16" t="s">
        <v>722</v>
      </c>
      <c r="C411" s="15" t="s">
        <v>723</v>
      </c>
      <c r="D411" s="26">
        <v>44974</v>
      </c>
      <c r="E411" s="27">
        <v>58837.1</v>
      </c>
      <c r="F411" s="27" t="s">
        <v>14</v>
      </c>
      <c r="G411" s="27">
        <v>58837.1</v>
      </c>
      <c r="H411" s="18">
        <f t="shared" si="26"/>
        <v>0</v>
      </c>
      <c r="I411" s="18" t="s">
        <v>19</v>
      </c>
      <c r="J411" s="33"/>
      <c r="K411" s="33"/>
    </row>
    <row r="412" spans="1:11" s="41" customFormat="1" ht="60" customHeight="1" x14ac:dyDescent="0.25">
      <c r="A412" s="15" t="s">
        <v>245</v>
      </c>
      <c r="B412" s="16" t="s">
        <v>724</v>
      </c>
      <c r="C412" s="15" t="s">
        <v>725</v>
      </c>
      <c r="D412" s="26">
        <v>44976</v>
      </c>
      <c r="E412" s="27">
        <v>17898.07</v>
      </c>
      <c r="F412" s="27" t="s">
        <v>14</v>
      </c>
      <c r="G412" s="27">
        <v>17898.07</v>
      </c>
      <c r="H412" s="27">
        <f t="shared" si="26"/>
        <v>0</v>
      </c>
      <c r="I412" s="18" t="s">
        <v>19</v>
      </c>
      <c r="J412" s="33"/>
      <c r="K412" s="33"/>
    </row>
    <row r="413" spans="1:11" s="41" customFormat="1" ht="45" customHeight="1" x14ac:dyDescent="0.25">
      <c r="A413" s="15" t="s">
        <v>726</v>
      </c>
      <c r="B413" s="16" t="s">
        <v>727</v>
      </c>
      <c r="C413" s="15">
        <v>10136</v>
      </c>
      <c r="D413" s="26">
        <v>44977</v>
      </c>
      <c r="E413" s="27">
        <v>3000</v>
      </c>
      <c r="F413" s="27" t="s">
        <v>14</v>
      </c>
      <c r="G413" s="27">
        <v>3000</v>
      </c>
      <c r="H413" s="27">
        <f t="shared" si="26"/>
        <v>0</v>
      </c>
      <c r="I413" s="18" t="s">
        <v>19</v>
      </c>
      <c r="J413" s="33"/>
      <c r="K413" s="33"/>
    </row>
    <row r="414" spans="1:11" s="41" customFormat="1" ht="60" customHeight="1" x14ac:dyDescent="0.25">
      <c r="A414" s="15" t="s">
        <v>728</v>
      </c>
      <c r="B414" s="16" t="s">
        <v>729</v>
      </c>
      <c r="C414" s="15">
        <v>10147</v>
      </c>
      <c r="D414" s="26">
        <v>44977</v>
      </c>
      <c r="E414" s="27">
        <v>2400</v>
      </c>
      <c r="F414" s="27" t="s">
        <v>14</v>
      </c>
      <c r="G414" s="27">
        <v>2400</v>
      </c>
      <c r="H414" s="27">
        <f t="shared" si="26"/>
        <v>0</v>
      </c>
      <c r="I414" s="18" t="s">
        <v>19</v>
      </c>
      <c r="J414" s="33"/>
      <c r="K414" s="33"/>
    </row>
    <row r="415" spans="1:11" s="41" customFormat="1" ht="45" customHeight="1" x14ac:dyDescent="0.25">
      <c r="A415" s="15" t="s">
        <v>730</v>
      </c>
      <c r="B415" s="16" t="s">
        <v>731</v>
      </c>
      <c r="C415" s="15">
        <v>10159</v>
      </c>
      <c r="D415" s="26">
        <v>44978</v>
      </c>
      <c r="E415" s="27">
        <v>4800</v>
      </c>
      <c r="F415" s="27" t="s">
        <v>14</v>
      </c>
      <c r="G415" s="27">
        <v>4800</v>
      </c>
      <c r="H415" s="27">
        <f t="shared" si="26"/>
        <v>0</v>
      </c>
      <c r="I415" s="18" t="s">
        <v>19</v>
      </c>
      <c r="J415" s="33"/>
      <c r="K415" s="33"/>
    </row>
    <row r="416" spans="1:11" s="41" customFormat="1" ht="45" customHeight="1" x14ac:dyDescent="0.25">
      <c r="A416" s="15" t="s">
        <v>732</v>
      </c>
      <c r="B416" s="16" t="s">
        <v>733</v>
      </c>
      <c r="C416" s="15">
        <v>10168</v>
      </c>
      <c r="D416" s="26">
        <v>44979</v>
      </c>
      <c r="E416" s="27">
        <v>3000</v>
      </c>
      <c r="F416" s="27" t="s">
        <v>14</v>
      </c>
      <c r="G416" s="27">
        <v>3000</v>
      </c>
      <c r="H416" s="27">
        <f t="shared" si="26"/>
        <v>0</v>
      </c>
      <c r="I416" s="18" t="s">
        <v>19</v>
      </c>
      <c r="J416" s="33"/>
      <c r="K416" s="33"/>
    </row>
    <row r="417" spans="1:11" s="41" customFormat="1" ht="60" customHeight="1" x14ac:dyDescent="0.25">
      <c r="A417" s="15" t="s">
        <v>734</v>
      </c>
      <c r="B417" s="16" t="s">
        <v>735</v>
      </c>
      <c r="C417" s="15">
        <v>10200</v>
      </c>
      <c r="D417" s="26">
        <v>44981</v>
      </c>
      <c r="E417" s="27">
        <v>3000</v>
      </c>
      <c r="F417" s="27" t="s">
        <v>14</v>
      </c>
      <c r="G417" s="27">
        <v>3000</v>
      </c>
      <c r="H417" s="27">
        <f t="shared" si="26"/>
        <v>0</v>
      </c>
      <c r="I417" s="18" t="s">
        <v>19</v>
      </c>
      <c r="J417" s="33"/>
      <c r="K417" s="33"/>
    </row>
    <row r="418" spans="1:11" s="41" customFormat="1" ht="45" customHeight="1" x14ac:dyDescent="0.25">
      <c r="A418" s="15" t="s">
        <v>736</v>
      </c>
      <c r="B418" s="16" t="s">
        <v>737</v>
      </c>
      <c r="C418" s="15">
        <v>10202</v>
      </c>
      <c r="D418" s="26">
        <v>44981</v>
      </c>
      <c r="E418" s="27">
        <v>3000</v>
      </c>
      <c r="F418" s="27" t="s">
        <v>14</v>
      </c>
      <c r="G418" s="27">
        <v>3000</v>
      </c>
      <c r="H418" s="27">
        <f t="shared" si="26"/>
        <v>0</v>
      </c>
      <c r="I418" s="18" t="s">
        <v>19</v>
      </c>
      <c r="J418" s="33"/>
      <c r="K418" s="33"/>
    </row>
    <row r="419" spans="1:11" s="41" customFormat="1" ht="45" customHeight="1" x14ac:dyDescent="0.25">
      <c r="A419" s="15" t="s">
        <v>738</v>
      </c>
      <c r="B419" s="16" t="s">
        <v>739</v>
      </c>
      <c r="C419" s="15">
        <v>10205</v>
      </c>
      <c r="D419" s="26">
        <v>44981</v>
      </c>
      <c r="E419" s="27">
        <v>4800</v>
      </c>
      <c r="F419" s="27" t="s">
        <v>14</v>
      </c>
      <c r="G419" s="27">
        <v>4800</v>
      </c>
      <c r="H419" s="27">
        <f t="shared" si="26"/>
        <v>0</v>
      </c>
      <c r="I419" s="18" t="s">
        <v>19</v>
      </c>
      <c r="J419" s="33"/>
      <c r="K419" s="33"/>
    </row>
    <row r="420" spans="1:11" s="41" customFormat="1" ht="90" customHeight="1" x14ac:dyDescent="0.25">
      <c r="A420" s="15" t="s">
        <v>740</v>
      </c>
      <c r="B420" s="16" t="s">
        <v>741</v>
      </c>
      <c r="C420" s="15" t="s">
        <v>742</v>
      </c>
      <c r="D420" s="26">
        <v>44981</v>
      </c>
      <c r="E420" s="27">
        <v>141209.04</v>
      </c>
      <c r="F420" s="27" t="s">
        <v>14</v>
      </c>
      <c r="G420" s="27">
        <v>141209.04</v>
      </c>
      <c r="H420" s="27">
        <f t="shared" si="26"/>
        <v>0</v>
      </c>
      <c r="I420" s="18" t="s">
        <v>19</v>
      </c>
      <c r="J420" s="33"/>
      <c r="K420" s="33"/>
    </row>
    <row r="421" spans="1:11" s="41" customFormat="1" ht="60" customHeight="1" x14ac:dyDescent="0.25">
      <c r="A421" s="15" t="s">
        <v>740</v>
      </c>
      <c r="B421" s="16" t="s">
        <v>743</v>
      </c>
      <c r="C421" s="15" t="s">
        <v>744</v>
      </c>
      <c r="D421" s="26">
        <v>44981</v>
      </c>
      <c r="E421" s="27">
        <v>38250</v>
      </c>
      <c r="F421" s="27" t="s">
        <v>14</v>
      </c>
      <c r="G421" s="27">
        <v>38250</v>
      </c>
      <c r="H421" s="27">
        <f t="shared" si="26"/>
        <v>0</v>
      </c>
      <c r="I421" s="18" t="s">
        <v>19</v>
      </c>
      <c r="J421" s="33"/>
      <c r="K421" s="33"/>
    </row>
    <row r="422" spans="1:11" s="41" customFormat="1" ht="45" customHeight="1" x14ac:dyDescent="0.25">
      <c r="A422" s="15" t="s">
        <v>745</v>
      </c>
      <c r="B422" s="16" t="s">
        <v>746</v>
      </c>
      <c r="C422" s="15" t="s">
        <v>747</v>
      </c>
      <c r="D422" s="26">
        <v>44981</v>
      </c>
      <c r="E422" s="27">
        <v>2768.8</v>
      </c>
      <c r="F422" s="27" t="s">
        <v>14</v>
      </c>
      <c r="G422" s="27">
        <v>2768.8</v>
      </c>
      <c r="H422" s="27">
        <f t="shared" si="26"/>
        <v>0</v>
      </c>
      <c r="I422" s="18" t="s">
        <v>19</v>
      </c>
      <c r="J422" s="33"/>
      <c r="K422" s="33"/>
    </row>
    <row r="423" spans="1:11" s="41" customFormat="1" ht="30" customHeight="1" x14ac:dyDescent="0.25">
      <c r="A423" s="15" t="s">
        <v>745</v>
      </c>
      <c r="B423" s="16" t="s">
        <v>658</v>
      </c>
      <c r="C423" s="15" t="s">
        <v>748</v>
      </c>
      <c r="D423" s="26">
        <v>44981</v>
      </c>
      <c r="E423" s="27">
        <v>36000</v>
      </c>
      <c r="F423" s="27" t="s">
        <v>14</v>
      </c>
      <c r="G423" s="27">
        <v>36000</v>
      </c>
      <c r="H423" s="27">
        <f t="shared" si="26"/>
        <v>0</v>
      </c>
      <c r="I423" s="18" t="s">
        <v>19</v>
      </c>
      <c r="J423" s="33"/>
      <c r="K423" s="33"/>
    </row>
    <row r="424" spans="1:11" s="41" customFormat="1" ht="60" customHeight="1" x14ac:dyDescent="0.25">
      <c r="A424" s="15" t="s">
        <v>303</v>
      </c>
      <c r="B424" s="16" t="s">
        <v>749</v>
      </c>
      <c r="C424" s="15" t="s">
        <v>750</v>
      </c>
      <c r="D424" s="26">
        <v>44981</v>
      </c>
      <c r="E424" s="27">
        <v>1103200</v>
      </c>
      <c r="F424" s="27" t="s">
        <v>14</v>
      </c>
      <c r="G424" s="27">
        <v>1103200</v>
      </c>
      <c r="H424" s="27">
        <f t="shared" si="26"/>
        <v>0</v>
      </c>
      <c r="I424" s="18" t="s">
        <v>19</v>
      </c>
      <c r="J424" s="33"/>
      <c r="K424" s="33"/>
    </row>
    <row r="425" spans="1:11" s="41" customFormat="1" ht="45" customHeight="1" x14ac:dyDescent="0.25">
      <c r="A425" s="15" t="s">
        <v>281</v>
      </c>
      <c r="B425" s="16" t="s">
        <v>751</v>
      </c>
      <c r="C425" s="15" t="s">
        <v>752</v>
      </c>
      <c r="D425" s="26">
        <v>44985</v>
      </c>
      <c r="E425" s="27">
        <v>59132.6</v>
      </c>
      <c r="F425" s="27" t="s">
        <v>14</v>
      </c>
      <c r="G425" s="27">
        <v>59132.6</v>
      </c>
      <c r="H425" s="27">
        <f t="shared" si="26"/>
        <v>0</v>
      </c>
      <c r="I425" s="18" t="s">
        <v>19</v>
      </c>
      <c r="J425" s="33"/>
      <c r="K425" s="33"/>
    </row>
    <row r="426" spans="1:11" s="41" customFormat="1" ht="45" customHeight="1" x14ac:dyDescent="0.25">
      <c r="A426" s="15" t="s">
        <v>281</v>
      </c>
      <c r="B426" s="16" t="s">
        <v>751</v>
      </c>
      <c r="C426" s="15" t="s">
        <v>753</v>
      </c>
      <c r="D426" s="26">
        <v>44985</v>
      </c>
      <c r="E426" s="27">
        <v>1293.5</v>
      </c>
      <c r="F426" s="27" t="s">
        <v>14</v>
      </c>
      <c r="G426" s="27">
        <v>1293.5</v>
      </c>
      <c r="H426" s="27">
        <f t="shared" si="26"/>
        <v>0</v>
      </c>
      <c r="I426" s="18" t="s">
        <v>19</v>
      </c>
      <c r="J426" s="33"/>
      <c r="K426" s="33"/>
    </row>
    <row r="427" spans="1:11" s="41" customFormat="1" ht="75" customHeight="1" x14ac:dyDescent="0.25">
      <c r="A427" s="15" t="s">
        <v>281</v>
      </c>
      <c r="B427" s="16" t="s">
        <v>754</v>
      </c>
      <c r="C427" s="15" t="s">
        <v>755</v>
      </c>
      <c r="D427" s="26">
        <v>44984</v>
      </c>
      <c r="E427" s="27">
        <v>1814.8</v>
      </c>
      <c r="F427" s="18" t="s">
        <v>14</v>
      </c>
      <c r="G427" s="18">
        <v>1814.8</v>
      </c>
      <c r="H427" s="18">
        <f t="shared" si="26"/>
        <v>0</v>
      </c>
      <c r="I427" s="18" t="s">
        <v>19</v>
      </c>
      <c r="J427" s="33"/>
      <c r="K427" s="33"/>
    </row>
    <row r="428" spans="1:11" s="41" customFormat="1" ht="60" customHeight="1" x14ac:dyDescent="0.25">
      <c r="A428" s="15" t="s">
        <v>281</v>
      </c>
      <c r="B428" s="16" t="s">
        <v>756</v>
      </c>
      <c r="C428" s="15" t="s">
        <v>757</v>
      </c>
      <c r="D428" s="26">
        <v>44985</v>
      </c>
      <c r="E428" s="27">
        <v>11595.91</v>
      </c>
      <c r="F428" s="27" t="s">
        <v>14</v>
      </c>
      <c r="G428" s="27">
        <v>11595.91</v>
      </c>
      <c r="H428" s="27">
        <f t="shared" si="26"/>
        <v>0</v>
      </c>
      <c r="I428" s="18" t="s">
        <v>19</v>
      </c>
      <c r="J428" s="33"/>
      <c r="K428" s="33"/>
    </row>
    <row r="429" spans="1:11" s="41" customFormat="1" ht="60" customHeight="1" x14ac:dyDescent="0.25">
      <c r="A429" s="15" t="s">
        <v>281</v>
      </c>
      <c r="B429" s="16" t="s">
        <v>758</v>
      </c>
      <c r="C429" s="15" t="s">
        <v>759</v>
      </c>
      <c r="D429" s="26">
        <v>44985</v>
      </c>
      <c r="E429" s="27">
        <v>73986.62</v>
      </c>
      <c r="F429" s="27" t="s">
        <v>14</v>
      </c>
      <c r="G429" s="27">
        <v>73986.62</v>
      </c>
      <c r="H429" s="27">
        <f t="shared" si="26"/>
        <v>0</v>
      </c>
      <c r="I429" s="18" t="s">
        <v>19</v>
      </c>
      <c r="J429" s="33"/>
      <c r="K429" s="33"/>
    </row>
    <row r="430" spans="1:11" s="41" customFormat="1" ht="60" customHeight="1" x14ac:dyDescent="0.25">
      <c r="A430" s="15" t="s">
        <v>16</v>
      </c>
      <c r="B430" s="16" t="s">
        <v>760</v>
      </c>
      <c r="C430" s="15" t="s">
        <v>761</v>
      </c>
      <c r="D430" s="26">
        <v>44985</v>
      </c>
      <c r="E430" s="27">
        <v>552606.74</v>
      </c>
      <c r="F430" s="18" t="s">
        <v>14</v>
      </c>
      <c r="G430" s="27">
        <v>552606.74</v>
      </c>
      <c r="H430" s="27">
        <f t="shared" si="26"/>
        <v>0</v>
      </c>
      <c r="I430" s="18" t="s">
        <v>19</v>
      </c>
      <c r="J430" s="33"/>
      <c r="K430" s="33"/>
    </row>
    <row r="431" spans="1:11" s="41" customFormat="1" ht="60" customHeight="1" x14ac:dyDescent="0.25">
      <c r="A431" s="15" t="s">
        <v>16</v>
      </c>
      <c r="B431" s="16" t="s">
        <v>760</v>
      </c>
      <c r="C431" s="15" t="s">
        <v>762</v>
      </c>
      <c r="D431" s="26">
        <v>44985</v>
      </c>
      <c r="E431" s="27">
        <v>12990.85</v>
      </c>
      <c r="F431" s="18" t="s">
        <v>14</v>
      </c>
      <c r="G431" s="27">
        <v>12990.85</v>
      </c>
      <c r="H431" s="27">
        <f t="shared" si="26"/>
        <v>0</v>
      </c>
      <c r="I431" s="18" t="s">
        <v>19</v>
      </c>
      <c r="J431" s="33"/>
      <c r="K431" s="33"/>
    </row>
    <row r="432" spans="1:11" s="41" customFormat="1" ht="15" customHeight="1" x14ac:dyDescent="0.25">
      <c r="A432" s="15" t="s">
        <v>67</v>
      </c>
      <c r="B432" s="16" t="s">
        <v>68</v>
      </c>
      <c r="C432" s="15"/>
      <c r="D432" s="26">
        <v>44985</v>
      </c>
      <c r="E432" s="27">
        <v>15875.91</v>
      </c>
      <c r="F432" s="27" t="s">
        <v>14</v>
      </c>
      <c r="G432" s="27">
        <v>15875.91</v>
      </c>
      <c r="H432" s="27">
        <f t="shared" si="26"/>
        <v>0</v>
      </c>
      <c r="I432" s="18" t="s">
        <v>19</v>
      </c>
      <c r="J432" s="33"/>
      <c r="K432" s="33"/>
    </row>
    <row r="433" spans="1:11" s="41" customFormat="1" ht="15" customHeight="1" x14ac:dyDescent="0.25">
      <c r="A433" s="25" t="s">
        <v>763</v>
      </c>
      <c r="B433" s="16"/>
      <c r="C433" s="15"/>
      <c r="D433" s="26"/>
      <c r="E433" s="31">
        <f>SUM(E377:E432)</f>
        <v>3093637.36</v>
      </c>
      <c r="F433" s="31">
        <f t="shared" ref="F433:H433" si="27">SUM(F377:F432)</f>
        <v>0</v>
      </c>
      <c r="G433" s="31">
        <f t="shared" si="27"/>
        <v>3090187.36</v>
      </c>
      <c r="H433" s="31">
        <f t="shared" si="27"/>
        <v>3450</v>
      </c>
      <c r="I433" s="24"/>
      <c r="J433" s="33"/>
      <c r="K433" s="33"/>
    </row>
    <row r="434" spans="1:11" s="41" customFormat="1" ht="60" customHeight="1" x14ac:dyDescent="0.25">
      <c r="A434" s="15" t="s">
        <v>147</v>
      </c>
      <c r="B434" s="40" t="s">
        <v>764</v>
      </c>
      <c r="C434" s="15" t="s">
        <v>765</v>
      </c>
      <c r="D434" s="26">
        <v>44915</v>
      </c>
      <c r="E434" s="27">
        <v>80326.11</v>
      </c>
      <c r="F434" s="27" t="s">
        <v>14</v>
      </c>
      <c r="G434" s="18">
        <v>80326.11</v>
      </c>
      <c r="H434" s="18">
        <f t="shared" ref="H434:H465" si="28">+E434-G434</f>
        <v>0</v>
      </c>
      <c r="I434" s="18" t="s">
        <v>19</v>
      </c>
      <c r="J434" s="33"/>
      <c r="K434" s="33"/>
    </row>
    <row r="435" spans="1:11" s="41" customFormat="1" ht="75" customHeight="1" x14ac:dyDescent="0.25">
      <c r="A435" s="15" t="s">
        <v>147</v>
      </c>
      <c r="B435" s="40" t="s">
        <v>766</v>
      </c>
      <c r="C435" s="15" t="s">
        <v>767</v>
      </c>
      <c r="D435" s="26">
        <v>44915</v>
      </c>
      <c r="E435" s="27">
        <v>18560</v>
      </c>
      <c r="F435" s="27" t="s">
        <v>14</v>
      </c>
      <c r="G435" s="18">
        <v>18560</v>
      </c>
      <c r="H435" s="18">
        <f t="shared" si="28"/>
        <v>0</v>
      </c>
      <c r="I435" s="18" t="s">
        <v>19</v>
      </c>
      <c r="J435" s="33"/>
      <c r="K435" s="33"/>
    </row>
    <row r="436" spans="1:11" s="41" customFormat="1" ht="45" customHeight="1" x14ac:dyDescent="0.25">
      <c r="A436" s="15" t="s">
        <v>147</v>
      </c>
      <c r="B436" s="40" t="s">
        <v>768</v>
      </c>
      <c r="C436" s="15" t="s">
        <v>769</v>
      </c>
      <c r="D436" s="26">
        <v>44915</v>
      </c>
      <c r="E436" s="27">
        <v>26100</v>
      </c>
      <c r="F436" s="27" t="s">
        <v>14</v>
      </c>
      <c r="G436" s="18">
        <v>26100</v>
      </c>
      <c r="H436" s="18">
        <f t="shared" si="28"/>
        <v>0</v>
      </c>
      <c r="I436" s="18" t="s">
        <v>19</v>
      </c>
      <c r="J436" s="33"/>
      <c r="K436" s="33"/>
    </row>
    <row r="437" spans="1:11" s="41" customFormat="1" ht="60" customHeight="1" x14ac:dyDescent="0.25">
      <c r="A437" s="15" t="s">
        <v>147</v>
      </c>
      <c r="B437" s="40" t="s">
        <v>770</v>
      </c>
      <c r="C437" s="15" t="s">
        <v>771</v>
      </c>
      <c r="D437" s="26">
        <v>44915</v>
      </c>
      <c r="E437" s="27">
        <v>37381.279999999999</v>
      </c>
      <c r="F437" s="27" t="s">
        <v>14</v>
      </c>
      <c r="G437" s="18">
        <v>37381.279999999999</v>
      </c>
      <c r="H437" s="18">
        <f t="shared" si="28"/>
        <v>0</v>
      </c>
      <c r="I437" s="18" t="s">
        <v>19</v>
      </c>
      <c r="J437" s="33"/>
      <c r="K437" s="33"/>
    </row>
    <row r="438" spans="1:11" s="41" customFormat="1" ht="60" customHeight="1" x14ac:dyDescent="0.25">
      <c r="A438" s="15" t="s">
        <v>147</v>
      </c>
      <c r="B438" s="40" t="s">
        <v>772</v>
      </c>
      <c r="C438" s="15" t="s">
        <v>773</v>
      </c>
      <c r="D438" s="26">
        <v>44915</v>
      </c>
      <c r="E438" s="27">
        <v>41143.980000000003</v>
      </c>
      <c r="F438" s="27" t="s">
        <v>14</v>
      </c>
      <c r="G438" s="18">
        <v>41143.980000000003</v>
      </c>
      <c r="H438" s="18">
        <f t="shared" si="28"/>
        <v>0</v>
      </c>
      <c r="I438" s="18" t="s">
        <v>19</v>
      </c>
      <c r="J438" s="33"/>
      <c r="K438" s="33"/>
    </row>
    <row r="439" spans="1:11" s="41" customFormat="1" ht="45" customHeight="1" x14ac:dyDescent="0.25">
      <c r="A439" s="15" t="s">
        <v>774</v>
      </c>
      <c r="B439" s="80" t="s">
        <v>775</v>
      </c>
      <c r="C439" s="15" t="s">
        <v>776</v>
      </c>
      <c r="D439" s="26">
        <v>44944</v>
      </c>
      <c r="E439" s="27">
        <v>17397.32</v>
      </c>
      <c r="F439" s="27" t="s">
        <v>14</v>
      </c>
      <c r="G439" s="18">
        <v>17397.32</v>
      </c>
      <c r="H439" s="18">
        <f t="shared" si="28"/>
        <v>0</v>
      </c>
      <c r="I439" s="18" t="s">
        <v>19</v>
      </c>
      <c r="J439" s="33"/>
      <c r="K439" s="33"/>
    </row>
    <row r="440" spans="1:11" s="41" customFormat="1" ht="90" customHeight="1" x14ac:dyDescent="0.25">
      <c r="A440" s="15" t="s">
        <v>777</v>
      </c>
      <c r="B440" s="16" t="s">
        <v>778</v>
      </c>
      <c r="C440" s="15" t="s">
        <v>779</v>
      </c>
      <c r="D440" s="26">
        <v>44944</v>
      </c>
      <c r="E440" s="27">
        <v>3529.03</v>
      </c>
      <c r="F440" s="27" t="s">
        <v>14</v>
      </c>
      <c r="G440" s="27">
        <v>3529.03</v>
      </c>
      <c r="H440" s="18">
        <f t="shared" si="28"/>
        <v>0</v>
      </c>
      <c r="I440" s="18" t="s">
        <v>19</v>
      </c>
      <c r="J440" s="33"/>
      <c r="K440" s="33"/>
    </row>
    <row r="441" spans="1:11" s="41" customFormat="1" ht="90" customHeight="1" x14ac:dyDescent="0.25">
      <c r="A441" s="15" t="s">
        <v>452</v>
      </c>
      <c r="B441" s="80" t="s">
        <v>780</v>
      </c>
      <c r="C441" s="15" t="s">
        <v>781</v>
      </c>
      <c r="D441" s="26">
        <v>44963</v>
      </c>
      <c r="E441" s="27">
        <v>2510</v>
      </c>
      <c r="F441" s="27" t="s">
        <v>14</v>
      </c>
      <c r="G441" s="18">
        <v>2510</v>
      </c>
      <c r="H441" s="18">
        <f t="shared" si="28"/>
        <v>0</v>
      </c>
      <c r="I441" s="18" t="s">
        <v>19</v>
      </c>
      <c r="J441" s="33"/>
      <c r="K441" s="33"/>
    </row>
    <row r="442" spans="1:11" s="41" customFormat="1" ht="75" customHeight="1" x14ac:dyDescent="0.25">
      <c r="A442" s="15" t="s">
        <v>303</v>
      </c>
      <c r="B442" s="80" t="s">
        <v>782</v>
      </c>
      <c r="C442" s="15" t="s">
        <v>783</v>
      </c>
      <c r="D442" s="26">
        <v>44964</v>
      </c>
      <c r="E442" s="27">
        <v>4300</v>
      </c>
      <c r="F442" s="27" t="s">
        <v>14</v>
      </c>
      <c r="G442" s="18">
        <v>4300</v>
      </c>
      <c r="H442" s="18">
        <f t="shared" si="28"/>
        <v>0</v>
      </c>
      <c r="I442" s="18" t="s">
        <v>19</v>
      </c>
      <c r="J442" s="33"/>
      <c r="K442" s="33"/>
    </row>
    <row r="443" spans="1:11" s="41" customFormat="1" ht="60" customHeight="1" x14ac:dyDescent="0.25">
      <c r="A443" s="15" t="s">
        <v>303</v>
      </c>
      <c r="B443" s="80" t="s">
        <v>784</v>
      </c>
      <c r="C443" s="15" t="s">
        <v>14</v>
      </c>
      <c r="D443" s="26">
        <v>44972</v>
      </c>
      <c r="E443" s="27">
        <v>3529.03</v>
      </c>
      <c r="F443" s="27" t="s">
        <v>14</v>
      </c>
      <c r="G443" s="18">
        <v>3529.03</v>
      </c>
      <c r="H443" s="18">
        <f t="shared" si="28"/>
        <v>0</v>
      </c>
      <c r="I443" s="18" t="s">
        <v>19</v>
      </c>
      <c r="J443" s="33"/>
      <c r="K443" s="33"/>
    </row>
    <row r="444" spans="1:11" s="41" customFormat="1" ht="45" customHeight="1" x14ac:dyDescent="0.25">
      <c r="A444" s="15" t="s">
        <v>84</v>
      </c>
      <c r="B444" s="34" t="s">
        <v>785</v>
      </c>
      <c r="C444" s="15" t="s">
        <v>786</v>
      </c>
      <c r="D444" s="26">
        <v>44980</v>
      </c>
      <c r="E444" s="27">
        <v>5395</v>
      </c>
      <c r="F444" s="18" t="s">
        <v>14</v>
      </c>
      <c r="G444" s="18">
        <v>5395</v>
      </c>
      <c r="H444" s="18">
        <f t="shared" si="28"/>
        <v>0</v>
      </c>
      <c r="I444" s="18" t="s">
        <v>19</v>
      </c>
      <c r="J444" s="33"/>
      <c r="K444" s="33"/>
    </row>
    <row r="445" spans="1:11" s="41" customFormat="1" ht="75" customHeight="1" x14ac:dyDescent="0.25">
      <c r="A445" s="15" t="s">
        <v>166</v>
      </c>
      <c r="B445" s="40" t="s">
        <v>719</v>
      </c>
      <c r="C445" s="15" t="s">
        <v>787</v>
      </c>
      <c r="D445" s="26">
        <v>44986</v>
      </c>
      <c r="E445" s="27">
        <v>15669.35</v>
      </c>
      <c r="F445" s="18" t="s">
        <v>14</v>
      </c>
      <c r="G445" s="18">
        <v>15669.35</v>
      </c>
      <c r="H445" s="18">
        <f t="shared" si="28"/>
        <v>0</v>
      </c>
      <c r="I445" s="18" t="s">
        <v>19</v>
      </c>
      <c r="J445" s="33"/>
      <c r="K445" s="33"/>
    </row>
    <row r="446" spans="1:11" s="41" customFormat="1" ht="30" customHeight="1" x14ac:dyDescent="0.25">
      <c r="A446" s="15" t="s">
        <v>153</v>
      </c>
      <c r="B446" s="34" t="s">
        <v>154</v>
      </c>
      <c r="C446" s="15" t="s">
        <v>788</v>
      </c>
      <c r="D446" s="26">
        <v>44986</v>
      </c>
      <c r="E446" s="27">
        <v>4086</v>
      </c>
      <c r="F446" s="18" t="s">
        <v>14</v>
      </c>
      <c r="G446" s="18">
        <v>4086</v>
      </c>
      <c r="H446" s="18">
        <f t="shared" si="28"/>
        <v>0</v>
      </c>
      <c r="I446" s="18" t="s">
        <v>19</v>
      </c>
      <c r="J446" s="33"/>
      <c r="K446" s="33"/>
    </row>
    <row r="447" spans="1:11" s="41" customFormat="1" ht="45" customHeight="1" x14ac:dyDescent="0.25">
      <c r="A447" s="15" t="s">
        <v>303</v>
      </c>
      <c r="B447" s="34" t="s">
        <v>789</v>
      </c>
      <c r="C447" s="15" t="s">
        <v>790</v>
      </c>
      <c r="D447" s="26">
        <v>44986</v>
      </c>
      <c r="E447" s="27">
        <v>5000</v>
      </c>
      <c r="F447" s="18" t="s">
        <v>14</v>
      </c>
      <c r="G447" s="18">
        <v>5000</v>
      </c>
      <c r="H447" s="18">
        <f t="shared" si="28"/>
        <v>0</v>
      </c>
      <c r="I447" s="18" t="s">
        <v>19</v>
      </c>
      <c r="J447" s="33"/>
      <c r="K447" s="33"/>
    </row>
    <row r="448" spans="1:11" s="41" customFormat="1" ht="45" customHeight="1" x14ac:dyDescent="0.25">
      <c r="A448" s="15" t="s">
        <v>452</v>
      </c>
      <c r="B448" s="34" t="s">
        <v>791</v>
      </c>
      <c r="C448" s="15" t="s">
        <v>792</v>
      </c>
      <c r="D448" s="26">
        <v>44986</v>
      </c>
      <c r="E448" s="27">
        <v>51000</v>
      </c>
      <c r="F448" s="18" t="s">
        <v>14</v>
      </c>
      <c r="G448" s="18">
        <v>51000</v>
      </c>
      <c r="H448" s="18">
        <f t="shared" si="28"/>
        <v>0</v>
      </c>
      <c r="I448" s="18" t="s">
        <v>19</v>
      </c>
      <c r="J448" s="33"/>
      <c r="K448" s="33"/>
    </row>
    <row r="449" spans="1:11" s="41" customFormat="1" ht="45" customHeight="1" x14ac:dyDescent="0.25">
      <c r="A449" s="15" t="s">
        <v>702</v>
      </c>
      <c r="B449" s="34" t="s">
        <v>793</v>
      </c>
      <c r="C449" s="15" t="s">
        <v>794</v>
      </c>
      <c r="D449" s="26">
        <v>44986</v>
      </c>
      <c r="E449" s="27">
        <v>13171.07</v>
      </c>
      <c r="F449" s="18" t="s">
        <v>14</v>
      </c>
      <c r="G449" s="18">
        <v>13171.07</v>
      </c>
      <c r="H449" s="18">
        <f t="shared" si="28"/>
        <v>0</v>
      </c>
      <c r="I449" s="18" t="s">
        <v>19</v>
      </c>
      <c r="J449" s="33"/>
      <c r="K449" s="33"/>
    </row>
    <row r="450" spans="1:11" s="41" customFormat="1" ht="75" customHeight="1" x14ac:dyDescent="0.25">
      <c r="A450" s="39" t="s">
        <v>672</v>
      </c>
      <c r="B450" s="34" t="s">
        <v>795</v>
      </c>
      <c r="C450" s="15" t="s">
        <v>796</v>
      </c>
      <c r="D450" s="17">
        <v>44986</v>
      </c>
      <c r="E450" s="27">
        <v>4584</v>
      </c>
      <c r="F450" s="18" t="s">
        <v>14</v>
      </c>
      <c r="G450" s="27">
        <v>4584</v>
      </c>
      <c r="H450" s="18">
        <f t="shared" si="28"/>
        <v>0</v>
      </c>
      <c r="I450" s="18" t="s">
        <v>19</v>
      </c>
      <c r="J450" s="33"/>
      <c r="K450" s="33"/>
    </row>
    <row r="451" spans="1:11" s="41" customFormat="1" ht="75" customHeight="1" x14ac:dyDescent="0.25">
      <c r="A451" s="39" t="s">
        <v>672</v>
      </c>
      <c r="B451" s="34" t="s">
        <v>795</v>
      </c>
      <c r="C451" s="15" t="s">
        <v>797</v>
      </c>
      <c r="D451" s="17">
        <v>44986</v>
      </c>
      <c r="E451" s="27">
        <v>1528</v>
      </c>
      <c r="F451" s="18" t="s">
        <v>14</v>
      </c>
      <c r="G451" s="27">
        <v>1528</v>
      </c>
      <c r="H451" s="18">
        <f t="shared" si="28"/>
        <v>0</v>
      </c>
      <c r="I451" s="18" t="s">
        <v>19</v>
      </c>
      <c r="J451" s="33"/>
      <c r="K451" s="33"/>
    </row>
    <row r="452" spans="1:11" s="41" customFormat="1" ht="75" customHeight="1" x14ac:dyDescent="0.25">
      <c r="A452" s="39" t="s">
        <v>672</v>
      </c>
      <c r="B452" s="34" t="s">
        <v>795</v>
      </c>
      <c r="C452" s="15" t="s">
        <v>798</v>
      </c>
      <c r="D452" s="17">
        <v>44986</v>
      </c>
      <c r="E452" s="27">
        <v>4584</v>
      </c>
      <c r="F452" s="18" t="s">
        <v>14</v>
      </c>
      <c r="G452" s="27">
        <v>4584</v>
      </c>
      <c r="H452" s="18">
        <f t="shared" si="28"/>
        <v>0</v>
      </c>
      <c r="I452" s="18" t="s">
        <v>19</v>
      </c>
      <c r="J452" s="33"/>
      <c r="K452" s="33"/>
    </row>
    <row r="453" spans="1:11" s="41" customFormat="1" ht="45" customHeight="1" x14ac:dyDescent="0.25">
      <c r="A453" s="15" t="s">
        <v>84</v>
      </c>
      <c r="B453" s="34" t="s">
        <v>799</v>
      </c>
      <c r="C453" s="15" t="s">
        <v>800</v>
      </c>
      <c r="D453" s="26">
        <v>44987</v>
      </c>
      <c r="E453" s="27">
        <v>3835</v>
      </c>
      <c r="F453" s="18" t="s">
        <v>14</v>
      </c>
      <c r="G453" s="18">
        <v>3835</v>
      </c>
      <c r="H453" s="18">
        <f t="shared" si="28"/>
        <v>0</v>
      </c>
      <c r="I453" s="18" t="s">
        <v>19</v>
      </c>
      <c r="J453" s="33"/>
      <c r="K453" s="33"/>
    </row>
    <row r="454" spans="1:11" s="41" customFormat="1" ht="45" customHeight="1" x14ac:dyDescent="0.25">
      <c r="A454" s="15" t="s">
        <v>801</v>
      </c>
      <c r="B454" s="34" t="s">
        <v>802</v>
      </c>
      <c r="C454" s="15">
        <v>10277</v>
      </c>
      <c r="D454" s="26">
        <v>44988</v>
      </c>
      <c r="E454" s="27">
        <v>2400</v>
      </c>
      <c r="F454" s="18" t="s">
        <v>14</v>
      </c>
      <c r="G454" s="18">
        <v>2400</v>
      </c>
      <c r="H454" s="18">
        <f t="shared" si="28"/>
        <v>0</v>
      </c>
      <c r="I454" s="18" t="s">
        <v>19</v>
      </c>
      <c r="J454" s="33"/>
      <c r="K454" s="33"/>
    </row>
    <row r="455" spans="1:11" s="41" customFormat="1" ht="60" customHeight="1" x14ac:dyDescent="0.25">
      <c r="A455" s="15" t="s">
        <v>245</v>
      </c>
      <c r="B455" s="16" t="s">
        <v>803</v>
      </c>
      <c r="C455" s="15" t="s">
        <v>804</v>
      </c>
      <c r="D455" s="26">
        <v>44990</v>
      </c>
      <c r="E455" s="27">
        <v>2598.2199999999998</v>
      </c>
      <c r="F455" s="18" t="s">
        <v>14</v>
      </c>
      <c r="G455" s="18">
        <v>2598.2199999999998</v>
      </c>
      <c r="H455" s="18">
        <f t="shared" si="28"/>
        <v>0</v>
      </c>
      <c r="I455" s="18" t="s">
        <v>19</v>
      </c>
      <c r="J455" s="33"/>
      <c r="K455" s="33"/>
    </row>
    <row r="456" spans="1:11" s="41" customFormat="1" ht="60" customHeight="1" x14ac:dyDescent="0.25">
      <c r="A456" s="15" t="s">
        <v>805</v>
      </c>
      <c r="B456" s="34" t="s">
        <v>806</v>
      </c>
      <c r="C456" s="15">
        <v>10299</v>
      </c>
      <c r="D456" s="26">
        <v>44991</v>
      </c>
      <c r="E456" s="27">
        <v>2400</v>
      </c>
      <c r="F456" s="18" t="s">
        <v>14</v>
      </c>
      <c r="G456" s="18">
        <v>2400</v>
      </c>
      <c r="H456" s="18">
        <f t="shared" si="28"/>
        <v>0</v>
      </c>
      <c r="I456" s="18" t="s">
        <v>19</v>
      </c>
      <c r="J456" s="33"/>
      <c r="K456" s="33"/>
    </row>
    <row r="457" spans="1:11" s="41" customFormat="1" ht="60" customHeight="1" x14ac:dyDescent="0.25">
      <c r="A457" s="15" t="s">
        <v>169</v>
      </c>
      <c r="B457" s="16" t="s">
        <v>807</v>
      </c>
      <c r="C457" s="15" t="s">
        <v>808</v>
      </c>
      <c r="D457" s="26">
        <v>44991</v>
      </c>
      <c r="E457" s="27">
        <v>23065.98</v>
      </c>
      <c r="F457" s="18" t="s">
        <v>14</v>
      </c>
      <c r="G457" s="18">
        <v>23065.98</v>
      </c>
      <c r="H457" s="18">
        <f t="shared" si="28"/>
        <v>0</v>
      </c>
      <c r="I457" s="18" t="s">
        <v>19</v>
      </c>
      <c r="J457" s="33"/>
      <c r="K457" s="33"/>
    </row>
    <row r="458" spans="1:11" s="41" customFormat="1" ht="30" customHeight="1" x14ac:dyDescent="0.25">
      <c r="A458" s="15" t="s">
        <v>169</v>
      </c>
      <c r="B458" s="16" t="s">
        <v>172</v>
      </c>
      <c r="C458" s="15" t="s">
        <v>808</v>
      </c>
      <c r="D458" s="26">
        <v>44991</v>
      </c>
      <c r="E458" s="27">
        <v>2130</v>
      </c>
      <c r="F458" s="18" t="s">
        <v>14</v>
      </c>
      <c r="G458" s="18">
        <v>2130</v>
      </c>
      <c r="H458" s="18">
        <f t="shared" si="28"/>
        <v>0</v>
      </c>
      <c r="I458" s="18" t="s">
        <v>19</v>
      </c>
      <c r="J458" s="33"/>
      <c r="K458" s="33"/>
    </row>
    <row r="459" spans="1:11" s="41" customFormat="1" ht="30" customHeight="1" x14ac:dyDescent="0.25">
      <c r="A459" s="15" t="s">
        <v>169</v>
      </c>
      <c r="B459" s="16" t="s">
        <v>173</v>
      </c>
      <c r="C459" s="15" t="s">
        <v>808</v>
      </c>
      <c r="D459" s="26">
        <v>44991</v>
      </c>
      <c r="E459" s="27">
        <v>2127</v>
      </c>
      <c r="F459" s="18" t="s">
        <v>14</v>
      </c>
      <c r="G459" s="18">
        <v>2127</v>
      </c>
      <c r="H459" s="18">
        <f t="shared" si="28"/>
        <v>0</v>
      </c>
      <c r="I459" s="18" t="s">
        <v>19</v>
      </c>
      <c r="J459" s="33"/>
      <c r="K459" s="33"/>
    </row>
    <row r="460" spans="1:11" s="41" customFormat="1" ht="45" customHeight="1" x14ac:dyDescent="0.25">
      <c r="A460" s="15" t="s">
        <v>169</v>
      </c>
      <c r="B460" s="16" t="s">
        <v>174</v>
      </c>
      <c r="C460" s="15" t="s">
        <v>808</v>
      </c>
      <c r="D460" s="26">
        <v>44991</v>
      </c>
      <c r="E460" s="27">
        <v>360</v>
      </c>
      <c r="F460" s="18" t="s">
        <v>14</v>
      </c>
      <c r="G460" s="18">
        <v>360</v>
      </c>
      <c r="H460" s="18">
        <f t="shared" si="28"/>
        <v>0</v>
      </c>
      <c r="I460" s="18" t="s">
        <v>19</v>
      </c>
      <c r="J460" s="33"/>
      <c r="K460" s="33"/>
    </row>
    <row r="461" spans="1:11" s="41" customFormat="1" ht="30" customHeight="1" x14ac:dyDescent="0.25">
      <c r="A461" s="15" t="s">
        <v>809</v>
      </c>
      <c r="B461" s="34" t="s">
        <v>810</v>
      </c>
      <c r="C461" s="15" t="s">
        <v>811</v>
      </c>
      <c r="D461" s="26">
        <v>44991</v>
      </c>
      <c r="E461" s="27">
        <v>20900</v>
      </c>
      <c r="F461" s="18" t="s">
        <v>14</v>
      </c>
      <c r="G461" s="18">
        <v>20000</v>
      </c>
      <c r="H461" s="18">
        <f t="shared" si="28"/>
        <v>900</v>
      </c>
      <c r="I461" s="18" t="s">
        <v>15</v>
      </c>
      <c r="J461" s="33"/>
      <c r="K461" s="33"/>
    </row>
    <row r="462" spans="1:11" s="41" customFormat="1" ht="45" customHeight="1" x14ac:dyDescent="0.25">
      <c r="A462" s="15" t="s">
        <v>812</v>
      </c>
      <c r="B462" s="34" t="s">
        <v>813</v>
      </c>
      <c r="C462" s="15" t="s">
        <v>814</v>
      </c>
      <c r="D462" s="26">
        <v>44991</v>
      </c>
      <c r="E462" s="27">
        <v>5537.61</v>
      </c>
      <c r="F462" s="18" t="s">
        <v>14</v>
      </c>
      <c r="G462" s="18">
        <v>5537.61</v>
      </c>
      <c r="H462" s="18">
        <f t="shared" si="28"/>
        <v>0</v>
      </c>
      <c r="I462" s="18" t="s">
        <v>19</v>
      </c>
      <c r="J462" s="33"/>
      <c r="K462" s="33"/>
    </row>
    <row r="463" spans="1:11" s="41" customFormat="1" ht="60" customHeight="1" x14ac:dyDescent="0.25">
      <c r="A463" s="15" t="s">
        <v>815</v>
      </c>
      <c r="B463" s="34" t="s">
        <v>816</v>
      </c>
      <c r="C463" s="15">
        <v>10316</v>
      </c>
      <c r="D463" s="26">
        <v>44992</v>
      </c>
      <c r="E463" s="27">
        <v>2400</v>
      </c>
      <c r="F463" s="18" t="s">
        <v>14</v>
      </c>
      <c r="G463" s="18">
        <v>2400</v>
      </c>
      <c r="H463" s="18">
        <f t="shared" si="28"/>
        <v>0</v>
      </c>
      <c r="I463" s="18" t="s">
        <v>19</v>
      </c>
      <c r="J463" s="33"/>
      <c r="K463" s="33"/>
    </row>
    <row r="464" spans="1:11" s="41" customFormat="1" ht="45" customHeight="1" x14ac:dyDescent="0.25">
      <c r="A464" s="15" t="s">
        <v>817</v>
      </c>
      <c r="B464" s="34" t="s">
        <v>818</v>
      </c>
      <c r="C464" s="15" t="s">
        <v>819</v>
      </c>
      <c r="D464" s="26">
        <v>44993</v>
      </c>
      <c r="E464" s="27">
        <v>126620.2</v>
      </c>
      <c r="F464" s="18" t="s">
        <v>14</v>
      </c>
      <c r="G464" s="18">
        <v>126620.2</v>
      </c>
      <c r="H464" s="18">
        <f t="shared" si="28"/>
        <v>0</v>
      </c>
      <c r="I464" s="18" t="s">
        <v>19</v>
      </c>
      <c r="J464" s="33"/>
      <c r="K464" s="33"/>
    </row>
    <row r="465" spans="1:11" s="41" customFormat="1" ht="45" customHeight="1" x14ac:dyDescent="0.25">
      <c r="A465" s="15" t="s">
        <v>384</v>
      </c>
      <c r="B465" s="34" t="s">
        <v>820</v>
      </c>
      <c r="C465" s="15" t="s">
        <v>821</v>
      </c>
      <c r="D465" s="26">
        <v>44994</v>
      </c>
      <c r="E465" s="27">
        <v>82600</v>
      </c>
      <c r="F465" s="18" t="s">
        <v>14</v>
      </c>
      <c r="G465" s="18">
        <v>82600</v>
      </c>
      <c r="H465" s="18">
        <f t="shared" si="28"/>
        <v>0</v>
      </c>
      <c r="I465" s="18" t="s">
        <v>19</v>
      </c>
      <c r="J465" s="33"/>
      <c r="K465" s="33"/>
    </row>
    <row r="466" spans="1:11" s="41" customFormat="1" ht="60" customHeight="1" x14ac:dyDescent="0.25">
      <c r="A466" s="15" t="s">
        <v>822</v>
      </c>
      <c r="B466" s="34" t="s">
        <v>823</v>
      </c>
      <c r="C466" s="15">
        <v>10362</v>
      </c>
      <c r="D466" s="26">
        <v>44995</v>
      </c>
      <c r="E466" s="27">
        <v>3000</v>
      </c>
      <c r="F466" s="18" t="s">
        <v>14</v>
      </c>
      <c r="G466" s="18">
        <v>3000</v>
      </c>
      <c r="H466" s="18">
        <f t="shared" ref="H466:H497" si="29">+E466-G466</f>
        <v>0</v>
      </c>
      <c r="I466" s="18" t="s">
        <v>19</v>
      </c>
      <c r="J466" s="33"/>
      <c r="K466" s="33"/>
    </row>
    <row r="467" spans="1:11" s="41" customFormat="1" ht="75" customHeight="1" x14ac:dyDescent="0.25">
      <c r="A467" s="15" t="s">
        <v>303</v>
      </c>
      <c r="B467" s="34" t="s">
        <v>824</v>
      </c>
      <c r="C467" s="15" t="s">
        <v>825</v>
      </c>
      <c r="D467" s="26">
        <v>44995</v>
      </c>
      <c r="E467" s="27">
        <v>25412.080000000002</v>
      </c>
      <c r="F467" s="18" t="s">
        <v>14</v>
      </c>
      <c r="G467" s="18">
        <v>25412.080000000002</v>
      </c>
      <c r="H467" s="18">
        <f t="shared" si="29"/>
        <v>0</v>
      </c>
      <c r="I467" s="18" t="s">
        <v>19</v>
      </c>
      <c r="J467" s="33"/>
      <c r="K467" s="33"/>
    </row>
    <row r="468" spans="1:11" s="41" customFormat="1" ht="45" customHeight="1" x14ac:dyDescent="0.25">
      <c r="A468" s="15" t="s">
        <v>826</v>
      </c>
      <c r="B468" s="34" t="s">
        <v>827</v>
      </c>
      <c r="C468" s="15" t="s">
        <v>828</v>
      </c>
      <c r="D468" s="26">
        <v>44997</v>
      </c>
      <c r="E468" s="27">
        <v>235941</v>
      </c>
      <c r="F468" s="18" t="s">
        <v>14</v>
      </c>
      <c r="G468" s="18">
        <v>235941</v>
      </c>
      <c r="H468" s="18">
        <f t="shared" si="29"/>
        <v>0</v>
      </c>
      <c r="I468" s="18" t="s">
        <v>19</v>
      </c>
      <c r="J468" s="33"/>
      <c r="K468" s="33"/>
    </row>
    <row r="469" spans="1:11" s="41" customFormat="1" ht="45" customHeight="1" x14ac:dyDescent="0.25">
      <c r="A469" s="15" t="s">
        <v>826</v>
      </c>
      <c r="B469" s="34" t="s">
        <v>829</v>
      </c>
      <c r="C469" s="15" t="s">
        <v>495</v>
      </c>
      <c r="D469" s="26">
        <v>44997</v>
      </c>
      <c r="E469" s="27">
        <v>11210</v>
      </c>
      <c r="F469" s="18" t="s">
        <v>14</v>
      </c>
      <c r="G469" s="18">
        <v>11210</v>
      </c>
      <c r="H469" s="18">
        <f t="shared" si="29"/>
        <v>0</v>
      </c>
      <c r="I469" s="18" t="s">
        <v>19</v>
      </c>
      <c r="J469" s="33"/>
      <c r="K469" s="33"/>
    </row>
    <row r="470" spans="1:11" s="41" customFormat="1" ht="45" customHeight="1" x14ac:dyDescent="0.25">
      <c r="A470" s="15" t="s">
        <v>830</v>
      </c>
      <c r="B470" s="34" t="s">
        <v>831</v>
      </c>
      <c r="C470" s="15" t="s">
        <v>832</v>
      </c>
      <c r="D470" s="26">
        <v>44999</v>
      </c>
      <c r="E470" s="27">
        <v>13373.33</v>
      </c>
      <c r="F470" s="18" t="s">
        <v>14</v>
      </c>
      <c r="G470" s="18">
        <v>13373.33</v>
      </c>
      <c r="H470" s="18">
        <f t="shared" si="29"/>
        <v>0</v>
      </c>
      <c r="I470" s="18" t="s">
        <v>19</v>
      </c>
      <c r="J470" s="33"/>
      <c r="K470" s="33"/>
    </row>
    <row r="471" spans="1:11" s="41" customFormat="1" ht="30" customHeight="1" x14ac:dyDescent="0.25">
      <c r="A471" s="15" t="s">
        <v>430</v>
      </c>
      <c r="B471" s="34" t="s">
        <v>833</v>
      </c>
      <c r="C471" s="15" t="s">
        <v>834</v>
      </c>
      <c r="D471" s="26">
        <v>44999</v>
      </c>
      <c r="E471" s="27">
        <v>400</v>
      </c>
      <c r="F471" s="18" t="s">
        <v>14</v>
      </c>
      <c r="G471" s="18">
        <v>400</v>
      </c>
      <c r="H471" s="18">
        <f t="shared" si="29"/>
        <v>0</v>
      </c>
      <c r="I471" s="18" t="s">
        <v>19</v>
      </c>
      <c r="J471" s="33"/>
      <c r="K471" s="33"/>
    </row>
    <row r="472" spans="1:11" s="41" customFormat="1" ht="60" customHeight="1" x14ac:dyDescent="0.25">
      <c r="A472" s="15" t="s">
        <v>228</v>
      </c>
      <c r="B472" s="34" t="s">
        <v>835</v>
      </c>
      <c r="C472" s="15" t="s">
        <v>836</v>
      </c>
      <c r="D472" s="26">
        <v>44634</v>
      </c>
      <c r="E472" s="27">
        <v>193300</v>
      </c>
      <c r="F472" s="18" t="s">
        <v>14</v>
      </c>
      <c r="G472" s="18">
        <v>193300</v>
      </c>
      <c r="H472" s="18">
        <f t="shared" si="29"/>
        <v>0</v>
      </c>
      <c r="I472" s="18" t="s">
        <v>19</v>
      </c>
      <c r="J472" s="33"/>
      <c r="K472" s="33"/>
    </row>
    <row r="473" spans="1:11" s="41" customFormat="1" ht="60" customHeight="1" x14ac:dyDescent="0.25">
      <c r="A473" s="15" t="s">
        <v>303</v>
      </c>
      <c r="B473" s="34" t="s">
        <v>837</v>
      </c>
      <c r="C473" s="15" t="s">
        <v>838</v>
      </c>
      <c r="D473" s="26">
        <v>45000</v>
      </c>
      <c r="E473" s="27">
        <v>37647.160000000003</v>
      </c>
      <c r="F473" s="18" t="s">
        <v>14</v>
      </c>
      <c r="G473" s="18">
        <v>37647.160000000003</v>
      </c>
      <c r="H473" s="18">
        <f t="shared" si="29"/>
        <v>0</v>
      </c>
      <c r="I473" s="18" t="s">
        <v>19</v>
      </c>
      <c r="J473" s="33"/>
      <c r="K473" s="33"/>
    </row>
    <row r="474" spans="1:11" s="41" customFormat="1" ht="30" customHeight="1" x14ac:dyDescent="0.25">
      <c r="A474" s="15" t="s">
        <v>303</v>
      </c>
      <c r="B474" s="16" t="s">
        <v>172</v>
      </c>
      <c r="C474" s="15" t="s">
        <v>838</v>
      </c>
      <c r="D474" s="26">
        <v>45000</v>
      </c>
      <c r="E474" s="27">
        <v>2844.62</v>
      </c>
      <c r="F474" s="18" t="s">
        <v>14</v>
      </c>
      <c r="G474" s="27">
        <v>2844.62</v>
      </c>
      <c r="H474" s="18">
        <f t="shared" si="29"/>
        <v>0</v>
      </c>
      <c r="I474" s="18" t="s">
        <v>19</v>
      </c>
      <c r="J474" s="33"/>
      <c r="K474" s="33"/>
    </row>
    <row r="475" spans="1:11" s="41" customFormat="1" ht="30" customHeight="1" x14ac:dyDescent="0.25">
      <c r="A475" s="15" t="s">
        <v>303</v>
      </c>
      <c r="B475" s="16" t="s">
        <v>173</v>
      </c>
      <c r="C475" s="15" t="s">
        <v>838</v>
      </c>
      <c r="D475" s="26">
        <v>45000</v>
      </c>
      <c r="E475" s="27">
        <v>2840.61</v>
      </c>
      <c r="F475" s="18" t="s">
        <v>14</v>
      </c>
      <c r="G475" s="27">
        <v>2840.61</v>
      </c>
      <c r="H475" s="18">
        <f t="shared" si="29"/>
        <v>0</v>
      </c>
      <c r="I475" s="18" t="s">
        <v>19</v>
      </c>
      <c r="J475" s="33"/>
      <c r="K475" s="33"/>
    </row>
    <row r="476" spans="1:11" s="41" customFormat="1" ht="45" customHeight="1" x14ac:dyDescent="0.25">
      <c r="A476" s="15" t="s">
        <v>303</v>
      </c>
      <c r="B476" s="16" t="s">
        <v>174</v>
      </c>
      <c r="C476" s="15" t="s">
        <v>838</v>
      </c>
      <c r="D476" s="26">
        <v>45000</v>
      </c>
      <c r="E476" s="27">
        <v>480.78</v>
      </c>
      <c r="F476" s="18" t="s">
        <v>14</v>
      </c>
      <c r="G476" s="27">
        <v>480.78</v>
      </c>
      <c r="H476" s="18">
        <f t="shared" si="29"/>
        <v>0</v>
      </c>
      <c r="I476" s="18" t="s">
        <v>19</v>
      </c>
      <c r="J476" s="33"/>
      <c r="K476" s="33"/>
    </row>
    <row r="477" spans="1:11" s="41" customFormat="1" ht="45" customHeight="1" x14ac:dyDescent="0.25">
      <c r="A477" s="15" t="s">
        <v>303</v>
      </c>
      <c r="B477" s="34" t="s">
        <v>839</v>
      </c>
      <c r="C477" s="15" t="s">
        <v>838</v>
      </c>
      <c r="D477" s="26">
        <v>45000</v>
      </c>
      <c r="E477" s="27">
        <v>50</v>
      </c>
      <c r="F477" s="18" t="s">
        <v>14</v>
      </c>
      <c r="G477" s="18">
        <v>50</v>
      </c>
      <c r="H477" s="18">
        <f t="shared" si="29"/>
        <v>0</v>
      </c>
      <c r="I477" s="18" t="s">
        <v>19</v>
      </c>
      <c r="J477" s="33"/>
      <c r="K477" s="33"/>
    </row>
    <row r="478" spans="1:11" s="41" customFormat="1" ht="45" customHeight="1" x14ac:dyDescent="0.25">
      <c r="A478" s="15" t="s">
        <v>840</v>
      </c>
      <c r="B478" s="34" t="s">
        <v>841</v>
      </c>
      <c r="C478" s="15" t="s">
        <v>842</v>
      </c>
      <c r="D478" s="26">
        <v>45000</v>
      </c>
      <c r="E478" s="27">
        <v>44606.16</v>
      </c>
      <c r="F478" s="18" t="s">
        <v>14</v>
      </c>
      <c r="G478" s="27">
        <v>44606.16</v>
      </c>
      <c r="H478" s="18">
        <f t="shared" si="29"/>
        <v>0</v>
      </c>
      <c r="I478" s="18" t="s">
        <v>19</v>
      </c>
      <c r="J478" s="33"/>
      <c r="K478" s="33"/>
    </row>
    <row r="479" spans="1:11" s="41" customFormat="1" ht="30" customHeight="1" x14ac:dyDescent="0.25">
      <c r="A479" s="15" t="s">
        <v>303</v>
      </c>
      <c r="B479" s="16" t="s">
        <v>172</v>
      </c>
      <c r="C479" s="15" t="s">
        <v>842</v>
      </c>
      <c r="D479" s="26">
        <v>45000</v>
      </c>
      <c r="E479" s="27">
        <v>3500.3</v>
      </c>
      <c r="F479" s="18" t="s">
        <v>14</v>
      </c>
      <c r="G479" s="27">
        <v>3500.3</v>
      </c>
      <c r="H479" s="18">
        <f t="shared" si="29"/>
        <v>0</v>
      </c>
      <c r="I479" s="18" t="s">
        <v>19</v>
      </c>
      <c r="J479" s="33"/>
      <c r="K479" s="33"/>
    </row>
    <row r="480" spans="1:11" s="41" customFormat="1" ht="30" customHeight="1" x14ac:dyDescent="0.25">
      <c r="A480" s="15" t="s">
        <v>303</v>
      </c>
      <c r="B480" s="16" t="s">
        <v>173</v>
      </c>
      <c r="C480" s="15" t="s">
        <v>842</v>
      </c>
      <c r="D480" s="26">
        <v>45000</v>
      </c>
      <c r="E480" s="27">
        <v>3495.37</v>
      </c>
      <c r="F480" s="18" t="s">
        <v>14</v>
      </c>
      <c r="G480" s="27">
        <v>3495.37</v>
      </c>
      <c r="H480" s="18">
        <f t="shared" si="29"/>
        <v>0</v>
      </c>
      <c r="I480" s="18" t="s">
        <v>19</v>
      </c>
      <c r="J480" s="33"/>
      <c r="K480" s="33"/>
    </row>
    <row r="481" spans="1:11" s="41" customFormat="1" ht="45" customHeight="1" x14ac:dyDescent="0.25">
      <c r="A481" s="15" t="s">
        <v>303</v>
      </c>
      <c r="B481" s="16" t="s">
        <v>174</v>
      </c>
      <c r="C481" s="15" t="s">
        <v>842</v>
      </c>
      <c r="D481" s="26">
        <v>45000</v>
      </c>
      <c r="E481" s="27">
        <v>591.6</v>
      </c>
      <c r="F481" s="18" t="s">
        <v>14</v>
      </c>
      <c r="G481" s="27">
        <v>591.6</v>
      </c>
      <c r="H481" s="18">
        <f t="shared" si="29"/>
        <v>0</v>
      </c>
      <c r="I481" s="18" t="s">
        <v>19</v>
      </c>
      <c r="J481" s="33"/>
      <c r="K481" s="33"/>
    </row>
    <row r="482" spans="1:11" s="41" customFormat="1" ht="75" customHeight="1" x14ac:dyDescent="0.25">
      <c r="A482" s="15" t="s">
        <v>348</v>
      </c>
      <c r="B482" s="16" t="s">
        <v>843</v>
      </c>
      <c r="C482" s="15" t="s">
        <v>844</v>
      </c>
      <c r="D482" s="26">
        <v>45001</v>
      </c>
      <c r="E482" s="27">
        <f>73307.5-105.6</f>
        <v>73201.899999999994</v>
      </c>
      <c r="F482" s="18" t="s">
        <v>14</v>
      </c>
      <c r="G482" s="18">
        <v>73201.899999999994</v>
      </c>
      <c r="H482" s="18">
        <f t="shared" si="29"/>
        <v>0</v>
      </c>
      <c r="I482" s="18" t="s">
        <v>19</v>
      </c>
      <c r="J482" s="33"/>
      <c r="K482" s="33"/>
    </row>
    <row r="483" spans="1:11" s="41" customFormat="1" ht="75" customHeight="1" x14ac:dyDescent="0.25">
      <c r="A483" s="15" t="s">
        <v>845</v>
      </c>
      <c r="B483" s="16" t="s">
        <v>846</v>
      </c>
      <c r="C483" s="15" t="s">
        <v>847</v>
      </c>
      <c r="D483" s="26">
        <v>45002</v>
      </c>
      <c r="E483" s="27">
        <v>22184</v>
      </c>
      <c r="F483" s="18" t="s">
        <v>14</v>
      </c>
      <c r="G483" s="18">
        <v>22184</v>
      </c>
      <c r="H483" s="18">
        <f t="shared" si="29"/>
        <v>0</v>
      </c>
      <c r="I483" s="18" t="s">
        <v>19</v>
      </c>
      <c r="J483" s="33"/>
      <c r="K483" s="33"/>
    </row>
    <row r="484" spans="1:11" s="41" customFormat="1" ht="60" customHeight="1" x14ac:dyDescent="0.25">
      <c r="A484" s="15" t="s">
        <v>848</v>
      </c>
      <c r="B484" s="16" t="s">
        <v>849</v>
      </c>
      <c r="C484" s="15" t="s">
        <v>850</v>
      </c>
      <c r="D484" s="26">
        <v>45003</v>
      </c>
      <c r="E484" s="27">
        <v>222674.19</v>
      </c>
      <c r="F484" s="18" t="s">
        <v>14</v>
      </c>
      <c r="G484" s="18">
        <v>222674.19</v>
      </c>
      <c r="H484" s="18">
        <f t="shared" si="29"/>
        <v>0</v>
      </c>
      <c r="I484" s="18" t="s">
        <v>19</v>
      </c>
      <c r="J484" s="33"/>
      <c r="K484" s="33"/>
    </row>
    <row r="485" spans="1:11" s="41" customFormat="1" ht="60" customHeight="1" x14ac:dyDescent="0.25">
      <c r="A485" s="15" t="s">
        <v>245</v>
      </c>
      <c r="B485" s="16" t="s">
        <v>851</v>
      </c>
      <c r="C485" s="15" t="s">
        <v>852</v>
      </c>
      <c r="D485" s="26">
        <v>45004</v>
      </c>
      <c r="E485" s="27">
        <v>17945.990000000002</v>
      </c>
      <c r="F485" s="18" t="s">
        <v>14</v>
      </c>
      <c r="G485" s="18">
        <v>17945.990000000002</v>
      </c>
      <c r="H485" s="18">
        <f t="shared" si="29"/>
        <v>0</v>
      </c>
      <c r="I485" s="18" t="s">
        <v>19</v>
      </c>
      <c r="J485" s="33"/>
      <c r="K485" s="33"/>
    </row>
    <row r="486" spans="1:11" s="41" customFormat="1" ht="90" customHeight="1" x14ac:dyDescent="0.25">
      <c r="A486" s="15" t="s">
        <v>1964</v>
      </c>
      <c r="B486" s="16" t="s">
        <v>853</v>
      </c>
      <c r="C486" s="15" t="s">
        <v>854</v>
      </c>
      <c r="D486" s="26">
        <v>45005</v>
      </c>
      <c r="E486" s="27">
        <v>112718.06</v>
      </c>
      <c r="F486" s="18" t="s">
        <v>14</v>
      </c>
      <c r="G486" s="18">
        <v>112718.06</v>
      </c>
      <c r="H486" s="18">
        <f t="shared" si="29"/>
        <v>0</v>
      </c>
      <c r="I486" s="18" t="s">
        <v>19</v>
      </c>
      <c r="J486" s="33"/>
      <c r="K486" s="33"/>
    </row>
    <row r="487" spans="1:11" s="41" customFormat="1" ht="45" customHeight="1" x14ac:dyDescent="0.25">
      <c r="A487" s="15" t="s">
        <v>855</v>
      </c>
      <c r="B487" s="16" t="s">
        <v>856</v>
      </c>
      <c r="C487" s="15" t="s">
        <v>857</v>
      </c>
      <c r="D487" s="26">
        <v>45006</v>
      </c>
      <c r="E487" s="27">
        <v>185968</v>
      </c>
      <c r="F487" s="18" t="s">
        <v>14</v>
      </c>
      <c r="G487" s="18">
        <v>185968</v>
      </c>
      <c r="H487" s="18">
        <f t="shared" si="29"/>
        <v>0</v>
      </c>
      <c r="I487" s="18" t="s">
        <v>19</v>
      </c>
      <c r="J487" s="33"/>
      <c r="K487" s="33"/>
    </row>
    <row r="488" spans="1:11" s="41" customFormat="1" ht="60" customHeight="1" x14ac:dyDescent="0.25">
      <c r="A488" s="15" t="s">
        <v>858</v>
      </c>
      <c r="B488" s="16" t="s">
        <v>859</v>
      </c>
      <c r="C488" s="15">
        <v>10539</v>
      </c>
      <c r="D488" s="26">
        <v>45007</v>
      </c>
      <c r="E488" s="27">
        <v>9000</v>
      </c>
      <c r="F488" s="27" t="s">
        <v>14</v>
      </c>
      <c r="G488" s="27">
        <v>9000</v>
      </c>
      <c r="H488" s="27">
        <f t="shared" si="29"/>
        <v>0</v>
      </c>
      <c r="I488" s="18" t="s">
        <v>19</v>
      </c>
      <c r="J488" s="33"/>
      <c r="K488" s="33"/>
    </row>
    <row r="489" spans="1:11" s="41" customFormat="1" ht="75" customHeight="1" x14ac:dyDescent="0.25">
      <c r="A489" s="15" t="s">
        <v>860</v>
      </c>
      <c r="B489" s="40" t="s">
        <v>861</v>
      </c>
      <c r="C489" s="15" t="s">
        <v>862</v>
      </c>
      <c r="D489" s="26">
        <v>45007</v>
      </c>
      <c r="E489" s="27">
        <v>17000</v>
      </c>
      <c r="F489" s="27" t="s">
        <v>14</v>
      </c>
      <c r="G489" s="27">
        <v>17000</v>
      </c>
      <c r="H489" s="18">
        <f t="shared" si="29"/>
        <v>0</v>
      </c>
      <c r="I489" s="18" t="s">
        <v>19</v>
      </c>
      <c r="J489" s="33"/>
      <c r="K489" s="33"/>
    </row>
    <row r="490" spans="1:11" s="41" customFormat="1" ht="75" customHeight="1" x14ac:dyDescent="0.25">
      <c r="A490" s="15" t="s">
        <v>125</v>
      </c>
      <c r="B490" s="40" t="s">
        <v>863</v>
      </c>
      <c r="C490" s="15" t="s">
        <v>864</v>
      </c>
      <c r="D490" s="26">
        <v>45009</v>
      </c>
      <c r="E490" s="27">
        <v>8095</v>
      </c>
      <c r="F490" s="27" t="s">
        <v>14</v>
      </c>
      <c r="G490" s="27">
        <v>8095</v>
      </c>
      <c r="H490" s="18">
        <f t="shared" si="29"/>
        <v>0</v>
      </c>
      <c r="I490" s="18" t="s">
        <v>19</v>
      </c>
      <c r="J490" s="86"/>
      <c r="K490" s="33"/>
    </row>
    <row r="491" spans="1:11" s="41" customFormat="1" ht="60" customHeight="1" x14ac:dyDescent="0.25">
      <c r="A491" s="15" t="s">
        <v>147</v>
      </c>
      <c r="B491" s="40" t="s">
        <v>865</v>
      </c>
      <c r="C491" s="15" t="s">
        <v>866</v>
      </c>
      <c r="D491" s="26">
        <v>45009</v>
      </c>
      <c r="E491" s="27">
        <v>164991.51999999999</v>
      </c>
      <c r="F491" s="27" t="s">
        <v>14</v>
      </c>
      <c r="G491" s="18">
        <v>164991.51999999999</v>
      </c>
      <c r="H491" s="18">
        <f t="shared" si="29"/>
        <v>0</v>
      </c>
      <c r="I491" s="18" t="s">
        <v>19</v>
      </c>
      <c r="J491" s="33"/>
      <c r="K491" s="33"/>
    </row>
    <row r="492" spans="1:11" s="41" customFormat="1" ht="60" customHeight="1" x14ac:dyDescent="0.25">
      <c r="A492" s="15" t="s">
        <v>867</v>
      </c>
      <c r="B492" s="80" t="s">
        <v>868</v>
      </c>
      <c r="C492" s="15">
        <v>10568</v>
      </c>
      <c r="D492" s="26">
        <v>45009</v>
      </c>
      <c r="E492" s="27">
        <v>3000</v>
      </c>
      <c r="F492" s="27" t="s">
        <v>14</v>
      </c>
      <c r="G492" s="18">
        <v>3000</v>
      </c>
      <c r="H492" s="18">
        <f t="shared" si="29"/>
        <v>0</v>
      </c>
      <c r="I492" s="18" t="s">
        <v>19</v>
      </c>
      <c r="J492" s="33"/>
      <c r="K492" s="33"/>
    </row>
    <row r="493" spans="1:11" s="41" customFormat="1" ht="45" customHeight="1" x14ac:dyDescent="0.25">
      <c r="A493" s="15" t="s">
        <v>869</v>
      </c>
      <c r="B493" s="80" t="s">
        <v>870</v>
      </c>
      <c r="C493" s="15">
        <v>10570</v>
      </c>
      <c r="D493" s="26">
        <v>45009</v>
      </c>
      <c r="E493" s="27">
        <v>4800</v>
      </c>
      <c r="F493" s="27" t="s">
        <v>14</v>
      </c>
      <c r="G493" s="18">
        <v>4800</v>
      </c>
      <c r="H493" s="18">
        <f t="shared" si="29"/>
        <v>0</v>
      </c>
      <c r="I493" s="18" t="s">
        <v>19</v>
      </c>
      <c r="J493" s="33"/>
      <c r="K493" s="33"/>
    </row>
    <row r="494" spans="1:11" s="41" customFormat="1" ht="60" customHeight="1" x14ac:dyDescent="0.25">
      <c r="A494" s="15" t="s">
        <v>871</v>
      </c>
      <c r="B494" s="80" t="s">
        <v>872</v>
      </c>
      <c r="C494" s="15">
        <v>10571</v>
      </c>
      <c r="D494" s="26">
        <v>45009</v>
      </c>
      <c r="E494" s="27">
        <v>7000</v>
      </c>
      <c r="F494" s="27" t="s">
        <v>14</v>
      </c>
      <c r="G494" s="18">
        <v>7000</v>
      </c>
      <c r="H494" s="18">
        <f t="shared" si="29"/>
        <v>0</v>
      </c>
      <c r="I494" s="18" t="s">
        <v>19</v>
      </c>
      <c r="J494" s="33"/>
      <c r="K494" s="33"/>
    </row>
    <row r="495" spans="1:11" s="41" customFormat="1" ht="60" customHeight="1" x14ac:dyDescent="0.25">
      <c r="A495" s="15" t="s">
        <v>873</v>
      </c>
      <c r="B495" s="80" t="s">
        <v>874</v>
      </c>
      <c r="C495" s="15">
        <v>10575</v>
      </c>
      <c r="D495" s="26">
        <v>45009</v>
      </c>
      <c r="E495" s="27">
        <v>14800</v>
      </c>
      <c r="F495" s="27" t="s">
        <v>14</v>
      </c>
      <c r="G495" s="18">
        <v>14800</v>
      </c>
      <c r="H495" s="18">
        <f t="shared" si="29"/>
        <v>0</v>
      </c>
      <c r="I495" s="18" t="s">
        <v>19</v>
      </c>
      <c r="J495" s="33"/>
      <c r="K495" s="33"/>
    </row>
    <row r="496" spans="1:11" s="41" customFormat="1" ht="45" customHeight="1" x14ac:dyDescent="0.25">
      <c r="A496" s="15" t="s">
        <v>875</v>
      </c>
      <c r="B496" s="80" t="s">
        <v>876</v>
      </c>
      <c r="C496" s="15">
        <v>10576</v>
      </c>
      <c r="D496" s="26">
        <v>45009</v>
      </c>
      <c r="E496" s="27">
        <v>3360</v>
      </c>
      <c r="F496" s="27" t="s">
        <v>14</v>
      </c>
      <c r="G496" s="18">
        <v>3360</v>
      </c>
      <c r="H496" s="18">
        <f t="shared" si="29"/>
        <v>0</v>
      </c>
      <c r="I496" s="18" t="s">
        <v>19</v>
      </c>
      <c r="J496" s="33"/>
      <c r="K496" s="33"/>
    </row>
    <row r="497" spans="1:11" s="41" customFormat="1" ht="45" customHeight="1" x14ac:dyDescent="0.25">
      <c r="A497" s="15" t="s">
        <v>877</v>
      </c>
      <c r="B497" s="80" t="s">
        <v>878</v>
      </c>
      <c r="C497" s="15">
        <v>10587</v>
      </c>
      <c r="D497" s="26">
        <v>45009</v>
      </c>
      <c r="E497" s="27">
        <v>6000</v>
      </c>
      <c r="F497" s="27" t="s">
        <v>14</v>
      </c>
      <c r="G497" s="18"/>
      <c r="H497" s="18">
        <f t="shared" si="29"/>
        <v>6000</v>
      </c>
      <c r="I497" s="18" t="s">
        <v>15</v>
      </c>
      <c r="J497" s="33"/>
      <c r="K497" s="33"/>
    </row>
    <row r="498" spans="1:11" s="41" customFormat="1" ht="60" customHeight="1" x14ac:dyDescent="0.25">
      <c r="A498" s="15" t="s">
        <v>879</v>
      </c>
      <c r="B498" s="80" t="s">
        <v>880</v>
      </c>
      <c r="C498" s="15">
        <v>10589</v>
      </c>
      <c r="D498" s="26">
        <v>45009</v>
      </c>
      <c r="E498" s="27">
        <v>1680</v>
      </c>
      <c r="F498" s="27" t="s">
        <v>14</v>
      </c>
      <c r="G498" s="18">
        <v>1680</v>
      </c>
      <c r="H498" s="18">
        <f t="shared" ref="H498:H518" si="30">+E498-G498</f>
        <v>0</v>
      </c>
      <c r="I498" s="18" t="s">
        <v>19</v>
      </c>
      <c r="J498" s="33"/>
      <c r="K498" s="33"/>
    </row>
    <row r="499" spans="1:11" s="41" customFormat="1" ht="45" customHeight="1" x14ac:dyDescent="0.25">
      <c r="A499" s="15" t="s">
        <v>881</v>
      </c>
      <c r="B499" s="34" t="s">
        <v>882</v>
      </c>
      <c r="C499" s="15" t="s">
        <v>883</v>
      </c>
      <c r="D499" s="26">
        <v>45009</v>
      </c>
      <c r="E499" s="27">
        <v>114783.88</v>
      </c>
      <c r="F499" s="18" t="s">
        <v>14</v>
      </c>
      <c r="G499" s="18">
        <v>114783.88</v>
      </c>
      <c r="H499" s="18">
        <f t="shared" si="30"/>
        <v>0</v>
      </c>
      <c r="I499" s="18" t="s">
        <v>19</v>
      </c>
      <c r="J499" s="33"/>
      <c r="K499" s="33"/>
    </row>
    <row r="500" spans="1:11" s="41" customFormat="1" ht="63.75" customHeight="1" x14ac:dyDescent="0.25">
      <c r="A500" s="15" t="s">
        <v>215</v>
      </c>
      <c r="B500" s="40" t="s">
        <v>884</v>
      </c>
      <c r="C500" s="15" t="s">
        <v>885</v>
      </c>
      <c r="D500" s="26">
        <v>45012</v>
      </c>
      <c r="E500" s="27">
        <v>319485</v>
      </c>
      <c r="F500" s="27" t="s">
        <v>14</v>
      </c>
      <c r="G500" s="27">
        <v>319485</v>
      </c>
      <c r="H500" s="18">
        <f t="shared" si="30"/>
        <v>0</v>
      </c>
      <c r="I500" s="18" t="s">
        <v>19</v>
      </c>
      <c r="J500" s="33"/>
      <c r="K500" s="33"/>
    </row>
    <row r="501" spans="1:11" s="41" customFormat="1" ht="60" customHeight="1" x14ac:dyDescent="0.25">
      <c r="A501" s="15" t="s">
        <v>292</v>
      </c>
      <c r="B501" s="16" t="s">
        <v>886</v>
      </c>
      <c r="C501" s="15" t="s">
        <v>887</v>
      </c>
      <c r="D501" s="26">
        <v>45012</v>
      </c>
      <c r="E501" s="27">
        <v>1571.76</v>
      </c>
      <c r="F501" s="27" t="s">
        <v>14</v>
      </c>
      <c r="G501" s="27">
        <v>1571.76</v>
      </c>
      <c r="H501" s="18">
        <f t="shared" si="30"/>
        <v>0</v>
      </c>
      <c r="I501" s="18" t="s">
        <v>19</v>
      </c>
      <c r="J501" s="33"/>
      <c r="K501" s="33"/>
    </row>
    <row r="502" spans="1:11" s="41" customFormat="1" ht="45" customHeight="1" x14ac:dyDescent="0.25">
      <c r="A502" s="15" t="s">
        <v>888</v>
      </c>
      <c r="B502" s="16" t="s">
        <v>889</v>
      </c>
      <c r="C502" s="15">
        <v>10602</v>
      </c>
      <c r="D502" s="26">
        <v>45012</v>
      </c>
      <c r="E502" s="27">
        <v>3000</v>
      </c>
      <c r="F502" s="18" t="s">
        <v>14</v>
      </c>
      <c r="G502" s="18">
        <v>3000</v>
      </c>
      <c r="H502" s="18">
        <f t="shared" si="30"/>
        <v>0</v>
      </c>
      <c r="I502" s="18" t="s">
        <v>19</v>
      </c>
      <c r="J502" s="33"/>
      <c r="K502" s="33"/>
    </row>
    <row r="503" spans="1:11" s="41" customFormat="1" ht="45" customHeight="1" x14ac:dyDescent="0.25">
      <c r="A503" s="15" t="s">
        <v>890</v>
      </c>
      <c r="B503" s="16" t="s">
        <v>891</v>
      </c>
      <c r="C503" s="15">
        <v>10610</v>
      </c>
      <c r="D503" s="26">
        <v>45013</v>
      </c>
      <c r="E503" s="27">
        <v>3000</v>
      </c>
      <c r="F503" s="18" t="s">
        <v>14</v>
      </c>
      <c r="G503" s="18"/>
      <c r="H503" s="18">
        <f t="shared" si="30"/>
        <v>3000</v>
      </c>
      <c r="I503" s="18" t="s">
        <v>15</v>
      </c>
      <c r="J503" s="33"/>
      <c r="K503" s="33"/>
    </row>
    <row r="504" spans="1:11" s="41" customFormat="1" ht="75" customHeight="1" x14ac:dyDescent="0.25">
      <c r="A504" s="15" t="s">
        <v>892</v>
      </c>
      <c r="B504" s="16" t="s">
        <v>893</v>
      </c>
      <c r="C504" s="15" t="s">
        <v>894</v>
      </c>
      <c r="D504" s="26">
        <v>45013</v>
      </c>
      <c r="E504" s="27">
        <v>45713.2</v>
      </c>
      <c r="F504" s="27" t="s">
        <v>14</v>
      </c>
      <c r="G504" s="27">
        <v>45713.2</v>
      </c>
      <c r="H504" s="18">
        <f t="shared" si="30"/>
        <v>0</v>
      </c>
      <c r="I504" s="18" t="s">
        <v>19</v>
      </c>
      <c r="J504" s="33"/>
      <c r="K504" s="33"/>
    </row>
    <row r="505" spans="1:11" s="41" customFormat="1" ht="60" customHeight="1" x14ac:dyDescent="0.25">
      <c r="A505" s="15" t="s">
        <v>281</v>
      </c>
      <c r="B505" s="16" t="s">
        <v>895</v>
      </c>
      <c r="C505" s="15" t="s">
        <v>896</v>
      </c>
      <c r="D505" s="26">
        <v>45013</v>
      </c>
      <c r="E505" s="27">
        <v>61253.38</v>
      </c>
      <c r="F505" s="27" t="s">
        <v>14</v>
      </c>
      <c r="G505" s="27">
        <v>61253.38</v>
      </c>
      <c r="H505" s="18">
        <f t="shared" si="30"/>
        <v>0</v>
      </c>
      <c r="I505" s="18" t="s">
        <v>19</v>
      </c>
      <c r="J505" s="33"/>
      <c r="K505" s="33"/>
    </row>
    <row r="506" spans="1:11" s="41" customFormat="1" ht="60" customHeight="1" x14ac:dyDescent="0.25">
      <c r="A506" s="15" t="s">
        <v>281</v>
      </c>
      <c r="B506" s="16" t="s">
        <v>895</v>
      </c>
      <c r="C506" s="15" t="s">
        <v>897</v>
      </c>
      <c r="D506" s="26">
        <v>45013</v>
      </c>
      <c r="E506" s="27">
        <v>1293.5</v>
      </c>
      <c r="F506" s="27" t="s">
        <v>14</v>
      </c>
      <c r="G506" s="27">
        <v>1293.5</v>
      </c>
      <c r="H506" s="18">
        <f t="shared" si="30"/>
        <v>0</v>
      </c>
      <c r="I506" s="18" t="s">
        <v>19</v>
      </c>
      <c r="J506" s="33"/>
      <c r="K506" s="33"/>
    </row>
    <row r="507" spans="1:11" s="41" customFormat="1" ht="60" customHeight="1" x14ac:dyDescent="0.25">
      <c r="A507" s="15" t="s">
        <v>281</v>
      </c>
      <c r="B507" s="16" t="s">
        <v>898</v>
      </c>
      <c r="C507" s="15" t="s">
        <v>899</v>
      </c>
      <c r="D507" s="26">
        <v>45013</v>
      </c>
      <c r="E507" s="27">
        <v>62051.94</v>
      </c>
      <c r="F507" s="27" t="s">
        <v>14</v>
      </c>
      <c r="G507" s="27">
        <v>62051.94</v>
      </c>
      <c r="H507" s="18">
        <f t="shared" si="30"/>
        <v>0</v>
      </c>
      <c r="I507" s="18" t="s">
        <v>19</v>
      </c>
      <c r="J507" s="33"/>
      <c r="K507" s="33"/>
    </row>
    <row r="508" spans="1:11" s="41" customFormat="1" ht="60" customHeight="1" x14ac:dyDescent="0.25">
      <c r="A508" s="15" t="s">
        <v>281</v>
      </c>
      <c r="B508" s="16" t="s">
        <v>900</v>
      </c>
      <c r="C508" s="15" t="s">
        <v>901</v>
      </c>
      <c r="D508" s="26">
        <v>45013</v>
      </c>
      <c r="E508" s="27">
        <v>48894.41</v>
      </c>
      <c r="F508" s="27" t="s">
        <v>14</v>
      </c>
      <c r="G508" s="27">
        <v>48894.41</v>
      </c>
      <c r="H508" s="18">
        <f t="shared" si="30"/>
        <v>0</v>
      </c>
      <c r="I508" s="18" t="s">
        <v>19</v>
      </c>
      <c r="J508" s="33"/>
      <c r="K508" s="33"/>
    </row>
    <row r="509" spans="1:11" s="41" customFormat="1" ht="75" customHeight="1" x14ac:dyDescent="0.25">
      <c r="A509" s="15" t="s">
        <v>486</v>
      </c>
      <c r="B509" s="16" t="s">
        <v>902</v>
      </c>
      <c r="C509" s="15" t="s">
        <v>903</v>
      </c>
      <c r="D509" s="26">
        <v>45014</v>
      </c>
      <c r="E509" s="27">
        <v>194700</v>
      </c>
      <c r="F509" s="27" t="s">
        <v>14</v>
      </c>
      <c r="G509" s="27">
        <v>194700</v>
      </c>
      <c r="H509" s="18">
        <f t="shared" si="30"/>
        <v>0</v>
      </c>
      <c r="I509" s="18" t="s">
        <v>19</v>
      </c>
      <c r="J509" s="33"/>
      <c r="K509" s="33"/>
    </row>
    <row r="510" spans="1:11" s="41" customFormat="1" ht="60" customHeight="1" x14ac:dyDescent="0.25">
      <c r="A510" s="15" t="s">
        <v>215</v>
      </c>
      <c r="B510" s="16" t="s">
        <v>904</v>
      </c>
      <c r="C510" s="15" t="s">
        <v>905</v>
      </c>
      <c r="D510" s="26">
        <v>45015</v>
      </c>
      <c r="E510" s="27">
        <v>43225.760000000002</v>
      </c>
      <c r="F510" s="27" t="s">
        <v>14</v>
      </c>
      <c r="G510" s="27">
        <v>43225.760000000002</v>
      </c>
      <c r="H510" s="18">
        <f t="shared" si="30"/>
        <v>0</v>
      </c>
      <c r="I510" s="18" t="s">
        <v>19</v>
      </c>
      <c r="J510" s="33"/>
      <c r="K510" s="33"/>
    </row>
    <row r="511" spans="1:11" s="41" customFormat="1" ht="45" customHeight="1" x14ac:dyDescent="0.25">
      <c r="A511" s="15" t="s">
        <v>16</v>
      </c>
      <c r="B511" s="16" t="s">
        <v>906</v>
      </c>
      <c r="C511" s="15" t="s">
        <v>907</v>
      </c>
      <c r="D511" s="26">
        <v>45015</v>
      </c>
      <c r="E511" s="27">
        <v>15981.84</v>
      </c>
      <c r="F511" s="18" t="s">
        <v>14</v>
      </c>
      <c r="G511" s="27">
        <v>15981.84</v>
      </c>
      <c r="H511" s="27">
        <f t="shared" si="30"/>
        <v>0</v>
      </c>
      <c r="I511" s="18" t="s">
        <v>19</v>
      </c>
      <c r="J511" s="33"/>
      <c r="K511" s="33"/>
    </row>
    <row r="512" spans="1:11" s="41" customFormat="1" ht="45" customHeight="1" x14ac:dyDescent="0.25">
      <c r="A512" s="15" t="s">
        <v>16</v>
      </c>
      <c r="B512" s="16" t="s">
        <v>906</v>
      </c>
      <c r="C512" s="15" t="s">
        <v>908</v>
      </c>
      <c r="D512" s="26">
        <v>45015</v>
      </c>
      <c r="E512" s="27">
        <v>596255.29</v>
      </c>
      <c r="F512" s="18" t="s">
        <v>14</v>
      </c>
      <c r="G512" s="27">
        <v>596255.29</v>
      </c>
      <c r="H512" s="27">
        <f t="shared" si="30"/>
        <v>0</v>
      </c>
      <c r="I512" s="18" t="s">
        <v>19</v>
      </c>
      <c r="J512" s="33"/>
      <c r="K512" s="33"/>
    </row>
    <row r="513" spans="1:11" s="41" customFormat="1" ht="45" customHeight="1" x14ac:dyDescent="0.25">
      <c r="A513" s="15" t="s">
        <v>67</v>
      </c>
      <c r="B513" s="16" t="s">
        <v>909</v>
      </c>
      <c r="C513" s="15"/>
      <c r="D513" s="26">
        <v>45016</v>
      </c>
      <c r="E513" s="27">
        <f>219.37+1620.45+1462.5+877.5+877.5+1474.2+1706.25+1474.2+146.25</f>
        <v>9858.2200000000012</v>
      </c>
      <c r="F513" s="27" t="s">
        <v>14</v>
      </c>
      <c r="G513" s="27">
        <v>9858.2199999999993</v>
      </c>
      <c r="H513" s="27">
        <f t="shared" si="30"/>
        <v>0</v>
      </c>
      <c r="I513" s="18" t="s">
        <v>19</v>
      </c>
      <c r="J513" s="33"/>
      <c r="K513" s="33"/>
    </row>
    <row r="514" spans="1:11" s="41" customFormat="1" ht="45" customHeight="1" x14ac:dyDescent="0.25">
      <c r="A514" s="15" t="s">
        <v>910</v>
      </c>
      <c r="B514" s="16" t="s">
        <v>911</v>
      </c>
      <c r="C514" s="15">
        <v>10655</v>
      </c>
      <c r="D514" s="26">
        <v>45016</v>
      </c>
      <c r="E514" s="27">
        <v>3000</v>
      </c>
      <c r="F514" s="18" t="s">
        <v>14</v>
      </c>
      <c r="G514" s="18">
        <v>3000</v>
      </c>
      <c r="H514" s="18">
        <f t="shared" si="30"/>
        <v>0</v>
      </c>
      <c r="I514" s="18" t="s">
        <v>19</v>
      </c>
      <c r="J514" s="33"/>
      <c r="K514" s="33"/>
    </row>
    <row r="515" spans="1:11" s="41" customFormat="1" ht="45" customHeight="1" x14ac:dyDescent="0.25">
      <c r="A515" s="15" t="s">
        <v>912</v>
      </c>
      <c r="B515" s="16" t="s">
        <v>913</v>
      </c>
      <c r="C515" s="15">
        <v>10658</v>
      </c>
      <c r="D515" s="26">
        <v>45016</v>
      </c>
      <c r="E515" s="27">
        <v>7650</v>
      </c>
      <c r="F515" s="27" t="s">
        <v>14</v>
      </c>
      <c r="G515" s="27">
        <v>7650</v>
      </c>
      <c r="H515" s="27">
        <f t="shared" si="30"/>
        <v>0</v>
      </c>
      <c r="I515" s="18" t="s">
        <v>19</v>
      </c>
      <c r="J515" s="33"/>
      <c r="K515" s="33"/>
    </row>
    <row r="516" spans="1:11" s="41" customFormat="1" ht="60" customHeight="1" x14ac:dyDescent="0.25">
      <c r="A516" s="15" t="s">
        <v>914</v>
      </c>
      <c r="B516" s="16" t="s">
        <v>915</v>
      </c>
      <c r="C516" s="15">
        <v>10669</v>
      </c>
      <c r="D516" s="26">
        <v>45016</v>
      </c>
      <c r="E516" s="27">
        <v>3000</v>
      </c>
      <c r="F516" s="27" t="s">
        <v>14</v>
      </c>
      <c r="G516" s="27">
        <v>3000</v>
      </c>
      <c r="H516" s="27">
        <f t="shared" si="30"/>
        <v>0</v>
      </c>
      <c r="I516" s="18" t="s">
        <v>19</v>
      </c>
      <c r="J516" s="33"/>
      <c r="K516" s="33"/>
    </row>
    <row r="517" spans="1:11" s="41" customFormat="1" ht="75" customHeight="1" x14ac:dyDescent="0.25">
      <c r="A517" s="15" t="s">
        <v>916</v>
      </c>
      <c r="B517" s="16" t="s">
        <v>917</v>
      </c>
      <c r="C517" s="15">
        <v>10678</v>
      </c>
      <c r="D517" s="26">
        <v>45016</v>
      </c>
      <c r="E517" s="27">
        <v>3000</v>
      </c>
      <c r="F517" s="27" t="s">
        <v>14</v>
      </c>
      <c r="G517" s="27">
        <v>3000</v>
      </c>
      <c r="H517" s="27">
        <f t="shared" si="30"/>
        <v>0</v>
      </c>
      <c r="I517" s="18" t="s">
        <v>19</v>
      </c>
      <c r="J517" s="33"/>
      <c r="K517" s="33"/>
    </row>
    <row r="518" spans="1:11" s="41" customFormat="1" ht="60" customHeight="1" x14ac:dyDescent="0.25">
      <c r="A518" s="15" t="s">
        <v>892</v>
      </c>
      <c r="B518" s="16" t="s">
        <v>918</v>
      </c>
      <c r="C518" s="15" t="s">
        <v>919</v>
      </c>
      <c r="D518" s="26">
        <v>45016</v>
      </c>
      <c r="E518" s="27">
        <v>27893.43</v>
      </c>
      <c r="F518" s="18" t="s">
        <v>14</v>
      </c>
      <c r="G518" s="27">
        <v>27893.43</v>
      </c>
      <c r="H518" s="27">
        <f t="shared" si="30"/>
        <v>0</v>
      </c>
      <c r="I518" s="18" t="s">
        <v>19</v>
      </c>
      <c r="J518" s="33"/>
      <c r="K518" s="33"/>
    </row>
    <row r="519" spans="1:11" s="41" customFormat="1" ht="15" customHeight="1" x14ac:dyDescent="0.25">
      <c r="A519" s="25" t="s">
        <v>920</v>
      </c>
      <c r="B519" s="16"/>
      <c r="C519" s="15"/>
      <c r="D519" s="26"/>
      <c r="E519" s="31">
        <f>SUBTOTAL(9,E434:E518)</f>
        <v>3635491.46</v>
      </c>
      <c r="F519" s="31">
        <f t="shared" ref="F519:H519" si="31">SUBTOTAL(9,F434:F518)</f>
        <v>0</v>
      </c>
      <c r="G519" s="31">
        <f t="shared" si="31"/>
        <v>3625591.46</v>
      </c>
      <c r="H519" s="31">
        <f t="shared" si="31"/>
        <v>9900</v>
      </c>
      <c r="I519" s="24"/>
      <c r="J519" s="33"/>
      <c r="K519" s="33"/>
    </row>
    <row r="520" spans="1:11" s="41" customFormat="1" ht="45" customHeight="1" x14ac:dyDescent="0.25">
      <c r="A520" s="15" t="s">
        <v>341</v>
      </c>
      <c r="B520" s="16" t="s">
        <v>921</v>
      </c>
      <c r="C520" s="15" t="s">
        <v>922</v>
      </c>
      <c r="D520" s="26">
        <v>44942</v>
      </c>
      <c r="E520" s="27">
        <v>40474</v>
      </c>
      <c r="F520" s="18" t="s">
        <v>14</v>
      </c>
      <c r="G520" s="18">
        <v>40474</v>
      </c>
      <c r="H520" s="18">
        <f t="shared" ref="H520:H551" si="32">+E520-G520</f>
        <v>0</v>
      </c>
      <c r="I520" s="18" t="s">
        <v>19</v>
      </c>
      <c r="J520" s="33"/>
      <c r="K520" s="33"/>
    </row>
    <row r="521" spans="1:11" s="41" customFormat="1" ht="60" customHeight="1" x14ac:dyDescent="0.25">
      <c r="A521" s="39" t="s">
        <v>84</v>
      </c>
      <c r="B521" s="34" t="s">
        <v>923</v>
      </c>
      <c r="C521" s="15" t="s">
        <v>924</v>
      </c>
      <c r="D521" s="17">
        <v>44945</v>
      </c>
      <c r="E521" s="27">
        <v>2275</v>
      </c>
      <c r="F521" s="18" t="s">
        <v>14</v>
      </c>
      <c r="G521" s="27">
        <v>2275</v>
      </c>
      <c r="H521" s="18">
        <f t="shared" si="32"/>
        <v>0</v>
      </c>
      <c r="I521" s="18" t="s">
        <v>19</v>
      </c>
      <c r="J521" s="33"/>
      <c r="K521" s="33"/>
    </row>
    <row r="522" spans="1:11" s="41" customFormat="1" ht="60" customHeight="1" x14ac:dyDescent="0.25">
      <c r="A522" s="39" t="s">
        <v>84</v>
      </c>
      <c r="B522" s="34" t="s">
        <v>925</v>
      </c>
      <c r="C522" s="15" t="s">
        <v>926</v>
      </c>
      <c r="D522" s="17">
        <v>44949</v>
      </c>
      <c r="E522" s="27">
        <v>3380</v>
      </c>
      <c r="F522" s="18" t="s">
        <v>14</v>
      </c>
      <c r="G522" s="27">
        <v>3380</v>
      </c>
      <c r="H522" s="18">
        <f t="shared" si="32"/>
        <v>0</v>
      </c>
      <c r="I522" s="18" t="s">
        <v>19</v>
      </c>
      <c r="J522" s="33"/>
      <c r="K522" s="33"/>
    </row>
    <row r="523" spans="1:11" s="41" customFormat="1" ht="60" customHeight="1" x14ac:dyDescent="0.25">
      <c r="A523" s="39" t="s">
        <v>84</v>
      </c>
      <c r="B523" s="34" t="s">
        <v>927</v>
      </c>
      <c r="C523" s="15" t="s">
        <v>928</v>
      </c>
      <c r="D523" s="17">
        <v>44958</v>
      </c>
      <c r="E523" s="27">
        <v>3835</v>
      </c>
      <c r="F523" s="18" t="s">
        <v>14</v>
      </c>
      <c r="G523" s="27">
        <v>3835</v>
      </c>
      <c r="H523" s="18">
        <f t="shared" si="32"/>
        <v>0</v>
      </c>
      <c r="I523" s="18" t="s">
        <v>19</v>
      </c>
      <c r="J523" s="33"/>
      <c r="K523" s="33"/>
    </row>
    <row r="524" spans="1:11" s="41" customFormat="1" ht="60" customHeight="1" x14ac:dyDescent="0.25">
      <c r="A524" s="39" t="s">
        <v>84</v>
      </c>
      <c r="B524" s="34" t="s">
        <v>929</v>
      </c>
      <c r="C524" s="15" t="s">
        <v>930</v>
      </c>
      <c r="D524" s="17">
        <v>44965</v>
      </c>
      <c r="E524" s="27">
        <v>4225</v>
      </c>
      <c r="F524" s="18" t="s">
        <v>14</v>
      </c>
      <c r="G524" s="27">
        <v>4225</v>
      </c>
      <c r="H524" s="18">
        <f t="shared" si="32"/>
        <v>0</v>
      </c>
      <c r="I524" s="18" t="s">
        <v>19</v>
      </c>
      <c r="J524" s="33"/>
      <c r="K524" s="33"/>
    </row>
    <row r="525" spans="1:11" s="41" customFormat="1" ht="45" customHeight="1" x14ac:dyDescent="0.25">
      <c r="A525" s="15" t="s">
        <v>341</v>
      </c>
      <c r="B525" s="16" t="s">
        <v>931</v>
      </c>
      <c r="C525" s="15" t="s">
        <v>932</v>
      </c>
      <c r="D525" s="26">
        <v>44967</v>
      </c>
      <c r="E525" s="27">
        <v>40474</v>
      </c>
      <c r="F525" s="18" t="s">
        <v>14</v>
      </c>
      <c r="G525" s="18">
        <v>40474</v>
      </c>
      <c r="H525" s="18">
        <f t="shared" si="32"/>
        <v>0</v>
      </c>
      <c r="I525" s="18" t="s">
        <v>19</v>
      </c>
      <c r="J525" s="33"/>
      <c r="K525" s="33"/>
    </row>
    <row r="526" spans="1:11" s="41" customFormat="1" ht="60" customHeight="1" x14ac:dyDescent="0.25">
      <c r="A526" s="39" t="s">
        <v>84</v>
      </c>
      <c r="B526" s="34" t="s">
        <v>929</v>
      </c>
      <c r="C526" s="15" t="s">
        <v>933</v>
      </c>
      <c r="D526" s="17">
        <v>44972</v>
      </c>
      <c r="E526" s="27">
        <v>4225</v>
      </c>
      <c r="F526" s="18" t="s">
        <v>14</v>
      </c>
      <c r="G526" s="27">
        <v>4225</v>
      </c>
      <c r="H526" s="18">
        <f t="shared" si="32"/>
        <v>0</v>
      </c>
      <c r="I526" s="18" t="s">
        <v>19</v>
      </c>
      <c r="J526" s="33"/>
      <c r="K526" s="33"/>
    </row>
    <row r="527" spans="1:11" s="41" customFormat="1" ht="60" customHeight="1" x14ac:dyDescent="0.25">
      <c r="A527" s="15" t="s">
        <v>934</v>
      </c>
      <c r="B527" s="34" t="s">
        <v>935</v>
      </c>
      <c r="C527" s="15" t="s">
        <v>138</v>
      </c>
      <c r="D527" s="26">
        <v>44973</v>
      </c>
      <c r="E527" s="27">
        <v>40517.08</v>
      </c>
      <c r="F527" s="18" t="s">
        <v>14</v>
      </c>
      <c r="G527" s="18">
        <v>40517.08</v>
      </c>
      <c r="H527" s="18">
        <f t="shared" si="32"/>
        <v>0</v>
      </c>
      <c r="I527" s="18" t="s">
        <v>19</v>
      </c>
      <c r="J527" s="33"/>
      <c r="K527" s="33"/>
    </row>
    <row r="528" spans="1:11" s="41" customFormat="1" ht="60" customHeight="1" x14ac:dyDescent="0.25">
      <c r="A528" s="39" t="s">
        <v>84</v>
      </c>
      <c r="B528" s="34" t="s">
        <v>936</v>
      </c>
      <c r="C528" s="15" t="s">
        <v>937</v>
      </c>
      <c r="D528" s="17">
        <v>44994</v>
      </c>
      <c r="E528" s="27">
        <v>4355</v>
      </c>
      <c r="F528" s="18" t="s">
        <v>14</v>
      </c>
      <c r="G528" s="27">
        <v>4355</v>
      </c>
      <c r="H528" s="18">
        <f t="shared" si="32"/>
        <v>0</v>
      </c>
      <c r="I528" s="18" t="s">
        <v>19</v>
      </c>
      <c r="J528" s="33"/>
      <c r="K528" s="33"/>
    </row>
    <row r="529" spans="1:11" s="41" customFormat="1" ht="90" customHeight="1" x14ac:dyDescent="0.25">
      <c r="A529" s="15" t="s">
        <v>303</v>
      </c>
      <c r="B529" s="34" t="s">
        <v>938</v>
      </c>
      <c r="C529" s="15" t="s">
        <v>939</v>
      </c>
      <c r="D529" s="26">
        <v>44998</v>
      </c>
      <c r="E529" s="27">
        <v>8511.25</v>
      </c>
      <c r="F529" s="18" t="s">
        <v>14</v>
      </c>
      <c r="G529" s="18">
        <v>8511.25</v>
      </c>
      <c r="H529" s="18">
        <f t="shared" si="32"/>
        <v>0</v>
      </c>
      <c r="I529" s="18" t="s">
        <v>19</v>
      </c>
      <c r="J529" s="33"/>
      <c r="K529" s="33"/>
    </row>
    <row r="530" spans="1:11" s="41" customFormat="1" ht="60" customHeight="1" x14ac:dyDescent="0.25">
      <c r="A530" s="39" t="s">
        <v>84</v>
      </c>
      <c r="B530" s="34" t="s">
        <v>940</v>
      </c>
      <c r="C530" s="15" t="s">
        <v>941</v>
      </c>
      <c r="D530" s="17">
        <v>45001</v>
      </c>
      <c r="E530" s="27">
        <v>4940</v>
      </c>
      <c r="F530" s="18" t="s">
        <v>14</v>
      </c>
      <c r="G530" s="27">
        <v>4940</v>
      </c>
      <c r="H530" s="18">
        <f t="shared" si="32"/>
        <v>0</v>
      </c>
      <c r="I530" s="18" t="s">
        <v>19</v>
      </c>
      <c r="J530" s="33"/>
      <c r="K530" s="33"/>
    </row>
    <row r="531" spans="1:11" s="41" customFormat="1" ht="60" customHeight="1" x14ac:dyDescent="0.25">
      <c r="A531" s="39" t="s">
        <v>84</v>
      </c>
      <c r="B531" s="34" t="s">
        <v>942</v>
      </c>
      <c r="C531" s="15" t="s">
        <v>943</v>
      </c>
      <c r="D531" s="17">
        <v>45007</v>
      </c>
      <c r="E531" s="27">
        <v>3900</v>
      </c>
      <c r="F531" s="18" t="s">
        <v>14</v>
      </c>
      <c r="G531" s="27">
        <v>3900</v>
      </c>
      <c r="H531" s="18">
        <f t="shared" si="32"/>
        <v>0</v>
      </c>
      <c r="I531" s="18" t="s">
        <v>19</v>
      </c>
      <c r="J531" s="33"/>
      <c r="K531" s="33"/>
    </row>
    <row r="532" spans="1:11" s="41" customFormat="1" ht="60" customHeight="1" x14ac:dyDescent="0.25">
      <c r="A532" s="39" t="s">
        <v>84</v>
      </c>
      <c r="B532" s="34" t="s">
        <v>944</v>
      </c>
      <c r="C532" s="15" t="s">
        <v>945</v>
      </c>
      <c r="D532" s="17">
        <v>45013</v>
      </c>
      <c r="E532" s="27">
        <v>3965</v>
      </c>
      <c r="F532" s="18" t="s">
        <v>14</v>
      </c>
      <c r="G532" s="27">
        <v>3965</v>
      </c>
      <c r="H532" s="18">
        <f t="shared" si="32"/>
        <v>0</v>
      </c>
      <c r="I532" s="18" t="s">
        <v>19</v>
      </c>
      <c r="J532" s="33"/>
      <c r="K532" s="33"/>
    </row>
    <row r="533" spans="1:11" s="41" customFormat="1" ht="60" customHeight="1" x14ac:dyDescent="0.25">
      <c r="A533" s="39" t="s">
        <v>84</v>
      </c>
      <c r="B533" s="34" t="s">
        <v>946</v>
      </c>
      <c r="C533" s="15" t="s">
        <v>947</v>
      </c>
      <c r="D533" s="17">
        <v>45016</v>
      </c>
      <c r="E533" s="27">
        <v>2990</v>
      </c>
      <c r="F533" s="18" t="s">
        <v>14</v>
      </c>
      <c r="G533" s="27">
        <v>2990</v>
      </c>
      <c r="H533" s="18">
        <f t="shared" si="32"/>
        <v>0</v>
      </c>
      <c r="I533" s="18" t="s">
        <v>19</v>
      </c>
      <c r="J533" s="33"/>
      <c r="K533" s="33"/>
    </row>
    <row r="534" spans="1:11" s="41" customFormat="1" ht="30" customHeight="1" x14ac:dyDescent="0.25">
      <c r="A534" s="15" t="s">
        <v>153</v>
      </c>
      <c r="B534" s="34" t="s">
        <v>154</v>
      </c>
      <c r="C534" s="15" t="s">
        <v>948</v>
      </c>
      <c r="D534" s="26">
        <v>45017</v>
      </c>
      <c r="E534" s="27">
        <v>3864</v>
      </c>
      <c r="F534" s="18" t="s">
        <v>14</v>
      </c>
      <c r="G534" s="18">
        <v>3864</v>
      </c>
      <c r="H534" s="18">
        <f t="shared" si="32"/>
        <v>0</v>
      </c>
      <c r="I534" s="18" t="s">
        <v>19</v>
      </c>
      <c r="J534" s="33"/>
      <c r="K534" s="33"/>
    </row>
    <row r="535" spans="1:11" s="41" customFormat="1" ht="90" customHeight="1" x14ac:dyDescent="0.25">
      <c r="A535" s="15" t="s">
        <v>166</v>
      </c>
      <c r="B535" s="40" t="s">
        <v>949</v>
      </c>
      <c r="C535" s="15" t="s">
        <v>950</v>
      </c>
      <c r="D535" s="26">
        <v>45017</v>
      </c>
      <c r="E535" s="27">
        <v>15669.35</v>
      </c>
      <c r="F535" s="18" t="s">
        <v>14</v>
      </c>
      <c r="G535" s="18">
        <v>15669.35</v>
      </c>
      <c r="H535" s="18">
        <f t="shared" si="32"/>
        <v>0</v>
      </c>
      <c r="I535" s="18" t="s">
        <v>19</v>
      </c>
      <c r="J535" s="33"/>
      <c r="K535" s="33"/>
    </row>
    <row r="536" spans="1:11" s="41" customFormat="1" ht="60" customHeight="1" x14ac:dyDescent="0.25">
      <c r="A536" s="15" t="s">
        <v>303</v>
      </c>
      <c r="B536" s="34" t="s">
        <v>951</v>
      </c>
      <c r="C536" s="15" t="s">
        <v>952</v>
      </c>
      <c r="D536" s="26">
        <v>45019</v>
      </c>
      <c r="E536" s="27">
        <v>75579.11</v>
      </c>
      <c r="F536" s="18" t="s">
        <v>14</v>
      </c>
      <c r="G536" s="18">
        <v>75579.11</v>
      </c>
      <c r="H536" s="18">
        <f t="shared" si="32"/>
        <v>0</v>
      </c>
      <c r="I536" s="18" t="s">
        <v>19</v>
      </c>
      <c r="J536" s="33"/>
      <c r="K536" s="33"/>
    </row>
    <row r="537" spans="1:11" s="41" customFormat="1" ht="30" customHeight="1" x14ac:dyDescent="0.25">
      <c r="A537" s="15" t="s">
        <v>303</v>
      </c>
      <c r="B537" s="16" t="s">
        <v>172</v>
      </c>
      <c r="C537" s="15" t="s">
        <v>952</v>
      </c>
      <c r="D537" s="26">
        <v>45019</v>
      </c>
      <c r="E537" s="27">
        <v>5857.5</v>
      </c>
      <c r="F537" s="18" t="s">
        <v>14</v>
      </c>
      <c r="G537" s="27">
        <v>5857.5</v>
      </c>
      <c r="H537" s="18">
        <f t="shared" si="32"/>
        <v>0</v>
      </c>
      <c r="I537" s="18" t="s">
        <v>19</v>
      </c>
      <c r="J537" s="33"/>
      <c r="K537" s="33"/>
    </row>
    <row r="538" spans="1:11" s="41" customFormat="1" ht="30" customHeight="1" x14ac:dyDescent="0.25">
      <c r="A538" s="15" t="s">
        <v>303</v>
      </c>
      <c r="B538" s="16" t="s">
        <v>173</v>
      </c>
      <c r="C538" s="15" t="s">
        <v>952</v>
      </c>
      <c r="D538" s="26">
        <v>45019</v>
      </c>
      <c r="E538" s="27">
        <v>5849.25</v>
      </c>
      <c r="F538" s="18" t="s">
        <v>14</v>
      </c>
      <c r="G538" s="27">
        <v>5849.25</v>
      </c>
      <c r="H538" s="18">
        <f t="shared" si="32"/>
        <v>0</v>
      </c>
      <c r="I538" s="18" t="s">
        <v>19</v>
      </c>
      <c r="J538" s="33"/>
      <c r="K538" s="33"/>
    </row>
    <row r="539" spans="1:11" s="41" customFormat="1" ht="45" customHeight="1" x14ac:dyDescent="0.25">
      <c r="A539" s="15" t="s">
        <v>303</v>
      </c>
      <c r="B539" s="16" t="s">
        <v>174</v>
      </c>
      <c r="C539" s="15" t="s">
        <v>952</v>
      </c>
      <c r="D539" s="26">
        <v>45019</v>
      </c>
      <c r="E539" s="27">
        <v>990</v>
      </c>
      <c r="F539" s="18" t="s">
        <v>14</v>
      </c>
      <c r="G539" s="27">
        <v>990</v>
      </c>
      <c r="H539" s="18">
        <f t="shared" si="32"/>
        <v>0</v>
      </c>
      <c r="I539" s="18" t="s">
        <v>19</v>
      </c>
      <c r="J539" s="33"/>
      <c r="K539" s="33"/>
    </row>
    <row r="540" spans="1:11" s="41" customFormat="1" ht="60" customHeight="1" x14ac:dyDescent="0.25">
      <c r="A540" s="15" t="s">
        <v>303</v>
      </c>
      <c r="B540" s="34" t="s">
        <v>953</v>
      </c>
      <c r="C540" s="15" t="s">
        <v>952</v>
      </c>
      <c r="D540" s="26">
        <v>45019</v>
      </c>
      <c r="E540" s="27">
        <v>50</v>
      </c>
      <c r="F540" s="18" t="s">
        <v>14</v>
      </c>
      <c r="G540" s="18">
        <v>50</v>
      </c>
      <c r="H540" s="18">
        <f t="shared" si="32"/>
        <v>0</v>
      </c>
      <c r="I540" s="18" t="s">
        <v>19</v>
      </c>
      <c r="J540" s="33"/>
      <c r="K540" s="33"/>
    </row>
    <row r="541" spans="1:11" s="41" customFormat="1" ht="75" customHeight="1" x14ac:dyDescent="0.25">
      <c r="A541" s="39" t="s">
        <v>672</v>
      </c>
      <c r="B541" s="34" t="s">
        <v>954</v>
      </c>
      <c r="C541" s="15" t="s">
        <v>955</v>
      </c>
      <c r="D541" s="17">
        <v>45017</v>
      </c>
      <c r="E541" s="27">
        <v>4584</v>
      </c>
      <c r="F541" s="18" t="s">
        <v>14</v>
      </c>
      <c r="G541" s="27">
        <v>4584</v>
      </c>
      <c r="H541" s="18">
        <f t="shared" si="32"/>
        <v>0</v>
      </c>
      <c r="I541" s="18" t="s">
        <v>19</v>
      </c>
      <c r="J541" s="33"/>
      <c r="K541" s="33"/>
    </row>
    <row r="542" spans="1:11" s="41" customFormat="1" ht="75" customHeight="1" x14ac:dyDescent="0.25">
      <c r="A542" s="39" t="s">
        <v>672</v>
      </c>
      <c r="B542" s="34" t="s">
        <v>954</v>
      </c>
      <c r="C542" s="15" t="s">
        <v>956</v>
      </c>
      <c r="D542" s="17">
        <v>45017</v>
      </c>
      <c r="E542" s="27">
        <v>1528</v>
      </c>
      <c r="F542" s="18" t="s">
        <v>14</v>
      </c>
      <c r="G542" s="27">
        <v>1528</v>
      </c>
      <c r="H542" s="18">
        <f t="shared" si="32"/>
        <v>0</v>
      </c>
      <c r="I542" s="18" t="s">
        <v>19</v>
      </c>
      <c r="J542" s="33"/>
      <c r="K542" s="33"/>
    </row>
    <row r="543" spans="1:11" s="41" customFormat="1" ht="75" customHeight="1" x14ac:dyDescent="0.25">
      <c r="A543" s="39" t="s">
        <v>672</v>
      </c>
      <c r="B543" s="34" t="s">
        <v>954</v>
      </c>
      <c r="C543" s="15" t="s">
        <v>957</v>
      </c>
      <c r="D543" s="17">
        <v>45017</v>
      </c>
      <c r="E543" s="27">
        <v>4584</v>
      </c>
      <c r="F543" s="18" t="s">
        <v>14</v>
      </c>
      <c r="G543" s="27">
        <v>4584</v>
      </c>
      <c r="H543" s="18">
        <f t="shared" si="32"/>
        <v>0</v>
      </c>
      <c r="I543" s="18" t="s">
        <v>19</v>
      </c>
      <c r="J543" s="33"/>
      <c r="K543" s="33"/>
    </row>
    <row r="544" spans="1:11" s="41" customFormat="1" ht="60" customHeight="1" x14ac:dyDescent="0.25">
      <c r="A544" s="39" t="s">
        <v>84</v>
      </c>
      <c r="B544" s="34" t="s">
        <v>958</v>
      </c>
      <c r="C544" s="15" t="s">
        <v>959</v>
      </c>
      <c r="D544" s="17">
        <v>45020</v>
      </c>
      <c r="E544" s="27">
        <v>2730</v>
      </c>
      <c r="F544" s="18" t="s">
        <v>14</v>
      </c>
      <c r="G544" s="27">
        <v>2730</v>
      </c>
      <c r="H544" s="18">
        <f t="shared" si="32"/>
        <v>0</v>
      </c>
      <c r="I544" s="18" t="s">
        <v>19</v>
      </c>
      <c r="J544" s="33"/>
      <c r="K544" s="33"/>
    </row>
    <row r="545" spans="1:11" s="41" customFormat="1" ht="60" customHeight="1" x14ac:dyDescent="0.25">
      <c r="A545" s="15" t="s">
        <v>1964</v>
      </c>
      <c r="B545" s="34" t="s">
        <v>960</v>
      </c>
      <c r="C545" s="15" t="s">
        <v>961</v>
      </c>
      <c r="D545" s="26">
        <v>45020</v>
      </c>
      <c r="E545" s="27">
        <v>48854.12</v>
      </c>
      <c r="F545" s="18" t="s">
        <v>14</v>
      </c>
      <c r="G545" s="18">
        <v>48854.12</v>
      </c>
      <c r="H545" s="18">
        <f t="shared" si="32"/>
        <v>0</v>
      </c>
      <c r="I545" s="18" t="s">
        <v>19</v>
      </c>
      <c r="J545" s="33"/>
      <c r="K545" s="33"/>
    </row>
    <row r="546" spans="1:11" s="41" customFormat="1" ht="75" customHeight="1" x14ac:dyDescent="0.25">
      <c r="A546" s="15" t="s">
        <v>1964</v>
      </c>
      <c r="B546" s="34" t="s">
        <v>962</v>
      </c>
      <c r="C546" s="15" t="s">
        <v>963</v>
      </c>
      <c r="D546" s="26">
        <v>45020</v>
      </c>
      <c r="E546" s="27">
        <v>8972.1200000000008</v>
      </c>
      <c r="F546" s="18" t="s">
        <v>14</v>
      </c>
      <c r="G546" s="18">
        <v>8972.1200000000008</v>
      </c>
      <c r="H546" s="18">
        <f t="shared" si="32"/>
        <v>0</v>
      </c>
      <c r="I546" s="18" t="s">
        <v>19</v>
      </c>
      <c r="J546" s="33"/>
      <c r="K546" s="33"/>
    </row>
    <row r="547" spans="1:11" s="41" customFormat="1" ht="60" customHeight="1" x14ac:dyDescent="0.25">
      <c r="A547" s="15" t="s">
        <v>1964</v>
      </c>
      <c r="B547" s="34" t="s">
        <v>964</v>
      </c>
      <c r="C547" s="15" t="s">
        <v>965</v>
      </c>
      <c r="D547" s="26">
        <v>45020</v>
      </c>
      <c r="E547" s="27">
        <v>9362.35</v>
      </c>
      <c r="F547" s="18" t="s">
        <v>14</v>
      </c>
      <c r="G547" s="18">
        <v>9362.35</v>
      </c>
      <c r="H547" s="18">
        <f t="shared" si="32"/>
        <v>0</v>
      </c>
      <c r="I547" s="18" t="s">
        <v>19</v>
      </c>
      <c r="J547" s="33"/>
      <c r="K547" s="33"/>
    </row>
    <row r="548" spans="1:11" s="41" customFormat="1" ht="60" customHeight="1" x14ac:dyDescent="0.25">
      <c r="A548" s="15" t="s">
        <v>245</v>
      </c>
      <c r="B548" s="16" t="s">
        <v>966</v>
      </c>
      <c r="C548" s="15" t="s">
        <v>967</v>
      </c>
      <c r="D548" s="26">
        <v>45021</v>
      </c>
      <c r="E548" s="27">
        <v>2597.92</v>
      </c>
      <c r="F548" s="18" t="s">
        <v>14</v>
      </c>
      <c r="G548" s="18">
        <v>2597.92</v>
      </c>
      <c r="H548" s="18">
        <f t="shared" si="32"/>
        <v>0</v>
      </c>
      <c r="I548" s="18" t="s">
        <v>19</v>
      </c>
      <c r="J548" s="33"/>
      <c r="K548" s="33"/>
    </row>
    <row r="549" spans="1:11" s="41" customFormat="1" ht="60" customHeight="1" x14ac:dyDescent="0.25">
      <c r="A549" s="15" t="s">
        <v>303</v>
      </c>
      <c r="B549" s="34" t="s">
        <v>968</v>
      </c>
      <c r="C549" s="15" t="s">
        <v>969</v>
      </c>
      <c r="D549" s="26">
        <v>45021</v>
      </c>
      <c r="E549" s="27">
        <v>592591.02</v>
      </c>
      <c r="F549" s="18" t="s">
        <v>14</v>
      </c>
      <c r="G549" s="18">
        <v>592591.02</v>
      </c>
      <c r="H549" s="18">
        <f t="shared" si="32"/>
        <v>0</v>
      </c>
      <c r="I549" s="18" t="s">
        <v>19</v>
      </c>
      <c r="J549" s="33"/>
      <c r="K549" s="33"/>
    </row>
    <row r="550" spans="1:11" s="41" customFormat="1" ht="30" customHeight="1" x14ac:dyDescent="0.25">
      <c r="A550" s="15" t="s">
        <v>303</v>
      </c>
      <c r="B550" s="16" t="s">
        <v>172</v>
      </c>
      <c r="C550" s="15" t="s">
        <v>969</v>
      </c>
      <c r="D550" s="26">
        <v>45021</v>
      </c>
      <c r="E550" s="27">
        <v>49792.3</v>
      </c>
      <c r="F550" s="18" t="s">
        <v>14</v>
      </c>
      <c r="G550" s="18">
        <v>49792.3</v>
      </c>
      <c r="H550" s="18">
        <f t="shared" si="32"/>
        <v>0</v>
      </c>
      <c r="I550" s="18" t="s">
        <v>19</v>
      </c>
      <c r="J550" s="33"/>
      <c r="K550" s="33"/>
    </row>
    <row r="551" spans="1:11" s="41" customFormat="1" ht="30" customHeight="1" x14ac:dyDescent="0.25">
      <c r="A551" s="15" t="s">
        <v>303</v>
      </c>
      <c r="B551" s="16" t="s">
        <v>173</v>
      </c>
      <c r="C551" s="15" t="s">
        <v>969</v>
      </c>
      <c r="D551" s="26">
        <v>45021</v>
      </c>
      <c r="E551" s="27">
        <v>49722.19</v>
      </c>
      <c r="F551" s="18" t="s">
        <v>14</v>
      </c>
      <c r="G551" s="18">
        <v>49722.19</v>
      </c>
      <c r="H551" s="18">
        <f t="shared" si="32"/>
        <v>0</v>
      </c>
      <c r="I551" s="18" t="s">
        <v>19</v>
      </c>
      <c r="J551" s="33"/>
      <c r="K551" s="33"/>
    </row>
    <row r="552" spans="1:11" s="41" customFormat="1" ht="45" customHeight="1" x14ac:dyDescent="0.25">
      <c r="A552" s="15" t="s">
        <v>303</v>
      </c>
      <c r="B552" s="16" t="s">
        <v>174</v>
      </c>
      <c r="C552" s="15" t="s">
        <v>969</v>
      </c>
      <c r="D552" s="26">
        <v>45021</v>
      </c>
      <c r="E552" s="27">
        <v>8286.4</v>
      </c>
      <c r="F552" s="18" t="s">
        <v>14</v>
      </c>
      <c r="G552" s="18">
        <v>8286.4</v>
      </c>
      <c r="H552" s="18">
        <f t="shared" ref="H552:H583" si="33">+E552-G552</f>
        <v>0</v>
      </c>
      <c r="I552" s="18" t="s">
        <v>19</v>
      </c>
      <c r="J552" s="33"/>
      <c r="K552" s="33"/>
    </row>
    <row r="553" spans="1:11" s="41" customFormat="1" ht="60" customHeight="1" x14ac:dyDescent="0.25">
      <c r="A553" s="15" t="s">
        <v>303</v>
      </c>
      <c r="B553" s="34" t="s">
        <v>970</v>
      </c>
      <c r="C553" s="15" t="s">
        <v>969</v>
      </c>
      <c r="D553" s="26">
        <v>45021</v>
      </c>
      <c r="E553" s="27">
        <v>425</v>
      </c>
      <c r="F553" s="18" t="s">
        <v>14</v>
      </c>
      <c r="G553" s="18">
        <v>425</v>
      </c>
      <c r="H553" s="18">
        <f t="shared" si="33"/>
        <v>0</v>
      </c>
      <c r="I553" s="18" t="s">
        <v>19</v>
      </c>
      <c r="J553" s="33"/>
      <c r="K553" s="33"/>
    </row>
    <row r="554" spans="1:11" s="41" customFormat="1" ht="60" customHeight="1" x14ac:dyDescent="0.25">
      <c r="A554" s="15" t="s">
        <v>169</v>
      </c>
      <c r="B554" s="16" t="s">
        <v>971</v>
      </c>
      <c r="C554" s="15" t="s">
        <v>972</v>
      </c>
      <c r="D554" s="36">
        <v>45026</v>
      </c>
      <c r="E554" s="27">
        <v>23065.98</v>
      </c>
      <c r="F554" s="18" t="s">
        <v>14</v>
      </c>
      <c r="G554" s="27">
        <v>23065.98</v>
      </c>
      <c r="H554" s="18">
        <f t="shared" si="33"/>
        <v>0</v>
      </c>
      <c r="I554" s="18" t="s">
        <v>19</v>
      </c>
      <c r="J554" s="33"/>
      <c r="K554" s="33"/>
    </row>
    <row r="555" spans="1:11" s="41" customFormat="1" ht="30" customHeight="1" x14ac:dyDescent="0.25">
      <c r="A555" s="15" t="s">
        <v>169</v>
      </c>
      <c r="B555" s="16" t="s">
        <v>172</v>
      </c>
      <c r="C555" s="15" t="s">
        <v>972</v>
      </c>
      <c r="D555" s="36">
        <v>45026</v>
      </c>
      <c r="E555" s="27">
        <v>2130</v>
      </c>
      <c r="F555" s="18" t="s">
        <v>14</v>
      </c>
      <c r="G555" s="27">
        <v>2130</v>
      </c>
      <c r="H555" s="18">
        <f t="shared" si="33"/>
        <v>0</v>
      </c>
      <c r="I555" s="18" t="s">
        <v>19</v>
      </c>
      <c r="J555" s="33"/>
      <c r="K555" s="33"/>
    </row>
    <row r="556" spans="1:11" s="41" customFormat="1" ht="30" customHeight="1" x14ac:dyDescent="0.25">
      <c r="A556" s="15" t="s">
        <v>169</v>
      </c>
      <c r="B556" s="16" t="s">
        <v>173</v>
      </c>
      <c r="C556" s="15" t="s">
        <v>972</v>
      </c>
      <c r="D556" s="36">
        <v>45026</v>
      </c>
      <c r="E556" s="27">
        <v>2127</v>
      </c>
      <c r="F556" s="18" t="s">
        <v>14</v>
      </c>
      <c r="G556" s="27">
        <v>2127</v>
      </c>
      <c r="H556" s="18">
        <f t="shared" si="33"/>
        <v>0</v>
      </c>
      <c r="I556" s="18" t="s">
        <v>19</v>
      </c>
      <c r="J556" s="33"/>
      <c r="K556" s="33"/>
    </row>
    <row r="557" spans="1:11" s="41" customFormat="1" ht="45" customHeight="1" x14ac:dyDescent="0.25">
      <c r="A557" s="15" t="s">
        <v>169</v>
      </c>
      <c r="B557" s="16" t="s">
        <v>174</v>
      </c>
      <c r="C557" s="15" t="s">
        <v>972</v>
      </c>
      <c r="D557" s="36">
        <v>45026</v>
      </c>
      <c r="E557" s="27">
        <v>360</v>
      </c>
      <c r="F557" s="18" t="s">
        <v>14</v>
      </c>
      <c r="G557" s="27">
        <v>360</v>
      </c>
      <c r="H557" s="18">
        <f t="shared" si="33"/>
        <v>0</v>
      </c>
      <c r="I557" s="18" t="s">
        <v>19</v>
      </c>
      <c r="J557" s="33"/>
      <c r="K557" s="33"/>
    </row>
    <row r="558" spans="1:11" s="41" customFormat="1" ht="60" customHeight="1" x14ac:dyDescent="0.25">
      <c r="A558" s="15" t="s">
        <v>303</v>
      </c>
      <c r="B558" s="34" t="s">
        <v>973</v>
      </c>
      <c r="C558" s="15" t="s">
        <v>974</v>
      </c>
      <c r="D558" s="26">
        <v>45026</v>
      </c>
      <c r="E558" s="27">
        <v>91092.3</v>
      </c>
      <c r="F558" s="27" t="s">
        <v>14</v>
      </c>
      <c r="G558" s="27">
        <v>91092.3</v>
      </c>
      <c r="H558" s="27">
        <f t="shared" si="33"/>
        <v>0</v>
      </c>
      <c r="I558" s="18" t="s">
        <v>19</v>
      </c>
      <c r="J558" s="33"/>
      <c r="K558" s="33"/>
    </row>
    <row r="559" spans="1:11" s="41" customFormat="1" ht="30" customHeight="1" x14ac:dyDescent="0.25">
      <c r="A559" s="15" t="s">
        <v>303</v>
      </c>
      <c r="B559" s="16" t="s">
        <v>172</v>
      </c>
      <c r="C559" s="15" t="s">
        <v>974</v>
      </c>
      <c r="D559" s="26">
        <v>45026</v>
      </c>
      <c r="E559" s="27">
        <v>6887</v>
      </c>
      <c r="F559" s="27" t="s">
        <v>14</v>
      </c>
      <c r="G559" s="27">
        <v>6887</v>
      </c>
      <c r="H559" s="27">
        <f t="shared" si="33"/>
        <v>0</v>
      </c>
      <c r="I559" s="18" t="s">
        <v>19</v>
      </c>
      <c r="J559" s="33"/>
      <c r="K559" s="33"/>
    </row>
    <row r="560" spans="1:11" s="41" customFormat="1" ht="30" customHeight="1" x14ac:dyDescent="0.25">
      <c r="A560" s="15" t="s">
        <v>303</v>
      </c>
      <c r="B560" s="16" t="s">
        <v>173</v>
      </c>
      <c r="C560" s="15" t="s">
        <v>974</v>
      </c>
      <c r="D560" s="26">
        <v>45026</v>
      </c>
      <c r="E560" s="27">
        <v>6877.3</v>
      </c>
      <c r="F560" s="27" t="s">
        <v>14</v>
      </c>
      <c r="G560" s="27">
        <v>6877.3</v>
      </c>
      <c r="H560" s="27">
        <f t="shared" si="33"/>
        <v>0</v>
      </c>
      <c r="I560" s="18" t="s">
        <v>19</v>
      </c>
      <c r="J560" s="33"/>
      <c r="K560" s="33"/>
    </row>
    <row r="561" spans="1:11" s="41" customFormat="1" ht="45" customHeight="1" x14ac:dyDescent="0.25">
      <c r="A561" s="15" t="s">
        <v>303</v>
      </c>
      <c r="B561" s="16" t="s">
        <v>174</v>
      </c>
      <c r="C561" s="15" t="s">
        <v>974</v>
      </c>
      <c r="D561" s="26">
        <v>45026</v>
      </c>
      <c r="E561" s="27">
        <v>1164</v>
      </c>
      <c r="F561" s="27" t="s">
        <v>14</v>
      </c>
      <c r="G561" s="27">
        <v>1164</v>
      </c>
      <c r="H561" s="27">
        <f t="shared" si="33"/>
        <v>0</v>
      </c>
      <c r="I561" s="18" t="s">
        <v>19</v>
      </c>
      <c r="J561" s="33"/>
      <c r="K561" s="33"/>
    </row>
    <row r="562" spans="1:11" s="41" customFormat="1" ht="60" customHeight="1" x14ac:dyDescent="0.25">
      <c r="A562" s="15" t="s">
        <v>303</v>
      </c>
      <c r="B562" s="34" t="s">
        <v>975</v>
      </c>
      <c r="C562" s="15" t="s">
        <v>974</v>
      </c>
      <c r="D562" s="26">
        <v>45026</v>
      </c>
      <c r="E562" s="27">
        <v>175</v>
      </c>
      <c r="F562" s="27" t="s">
        <v>14</v>
      </c>
      <c r="G562" s="27">
        <v>175</v>
      </c>
      <c r="H562" s="27">
        <f t="shared" si="33"/>
        <v>0</v>
      </c>
      <c r="I562" s="18" t="s">
        <v>19</v>
      </c>
      <c r="J562" s="33"/>
      <c r="K562" s="33"/>
    </row>
    <row r="563" spans="1:11" s="41" customFormat="1" ht="45" customHeight="1" x14ac:dyDescent="0.25">
      <c r="A563" s="15" t="s">
        <v>976</v>
      </c>
      <c r="B563" s="34" t="s">
        <v>977</v>
      </c>
      <c r="C563" s="15">
        <v>10747</v>
      </c>
      <c r="D563" s="26">
        <v>45026</v>
      </c>
      <c r="E563" s="27">
        <v>1500</v>
      </c>
      <c r="F563" s="27" t="s">
        <v>14</v>
      </c>
      <c r="G563" s="27">
        <v>1500</v>
      </c>
      <c r="H563" s="27">
        <f t="shared" si="33"/>
        <v>0</v>
      </c>
      <c r="I563" s="18" t="s">
        <v>19</v>
      </c>
      <c r="J563" s="33"/>
      <c r="K563" s="33"/>
    </row>
    <row r="564" spans="1:11" s="41" customFormat="1" ht="45" customHeight="1" x14ac:dyDescent="0.25">
      <c r="A564" s="15" t="s">
        <v>978</v>
      </c>
      <c r="B564" s="34" t="s">
        <v>979</v>
      </c>
      <c r="C564" s="15">
        <v>10758</v>
      </c>
      <c r="D564" s="26">
        <v>45027</v>
      </c>
      <c r="E564" s="27">
        <v>4800</v>
      </c>
      <c r="F564" s="27" t="s">
        <v>14</v>
      </c>
      <c r="G564" s="27">
        <v>4800</v>
      </c>
      <c r="H564" s="27">
        <f t="shared" si="33"/>
        <v>0</v>
      </c>
      <c r="I564" s="18" t="s">
        <v>19</v>
      </c>
      <c r="J564" s="33"/>
      <c r="K564" s="33"/>
    </row>
    <row r="565" spans="1:11" s="41" customFormat="1" ht="75" customHeight="1" x14ac:dyDescent="0.25">
      <c r="A565" s="15" t="s">
        <v>303</v>
      </c>
      <c r="B565" s="34" t="s">
        <v>980</v>
      </c>
      <c r="C565" s="15" t="s">
        <v>981</v>
      </c>
      <c r="D565" s="26">
        <v>45027</v>
      </c>
      <c r="E565" s="27">
        <v>146057.28</v>
      </c>
      <c r="F565" s="27" t="s">
        <v>14</v>
      </c>
      <c r="G565" s="27">
        <v>146057.28</v>
      </c>
      <c r="H565" s="27">
        <f t="shared" si="33"/>
        <v>0</v>
      </c>
      <c r="I565" s="18" t="s">
        <v>19</v>
      </c>
      <c r="J565" s="33"/>
      <c r="K565" s="33"/>
    </row>
    <row r="566" spans="1:11" s="41" customFormat="1" ht="60" customHeight="1" x14ac:dyDescent="0.25">
      <c r="A566" s="15" t="s">
        <v>892</v>
      </c>
      <c r="B566" s="16" t="s">
        <v>982</v>
      </c>
      <c r="C566" s="15" t="s">
        <v>983</v>
      </c>
      <c r="D566" s="26">
        <v>45027</v>
      </c>
      <c r="E566" s="27">
        <v>50521.58</v>
      </c>
      <c r="F566" s="27" t="s">
        <v>14</v>
      </c>
      <c r="G566" s="27">
        <v>50521.58</v>
      </c>
      <c r="H566" s="27">
        <f t="shared" si="33"/>
        <v>0</v>
      </c>
      <c r="I566" s="18" t="s">
        <v>19</v>
      </c>
      <c r="J566" s="33"/>
      <c r="K566" s="33"/>
    </row>
    <row r="567" spans="1:11" s="41" customFormat="1" ht="60" customHeight="1" x14ac:dyDescent="0.25">
      <c r="A567" s="15" t="s">
        <v>984</v>
      </c>
      <c r="B567" s="34" t="s">
        <v>985</v>
      </c>
      <c r="C567" s="15">
        <v>10765</v>
      </c>
      <c r="D567" s="26">
        <v>45028</v>
      </c>
      <c r="E567" s="27">
        <v>3000</v>
      </c>
      <c r="F567" s="27" t="s">
        <v>14</v>
      </c>
      <c r="G567" s="27">
        <v>3000</v>
      </c>
      <c r="H567" s="27">
        <f t="shared" si="33"/>
        <v>0</v>
      </c>
      <c r="I567" s="18" t="s">
        <v>19</v>
      </c>
      <c r="J567" s="33"/>
      <c r="K567" s="33"/>
    </row>
    <row r="568" spans="1:11" s="41" customFormat="1" ht="45" customHeight="1" x14ac:dyDescent="0.25">
      <c r="A568" s="15" t="s">
        <v>986</v>
      </c>
      <c r="B568" s="34" t="s">
        <v>987</v>
      </c>
      <c r="C568" s="15">
        <v>10795</v>
      </c>
      <c r="D568" s="26">
        <v>45029</v>
      </c>
      <c r="E568" s="27">
        <v>3000</v>
      </c>
      <c r="F568" s="27" t="s">
        <v>14</v>
      </c>
      <c r="G568" s="27">
        <v>3000</v>
      </c>
      <c r="H568" s="27">
        <f t="shared" si="33"/>
        <v>0</v>
      </c>
      <c r="I568" s="18" t="s">
        <v>19</v>
      </c>
      <c r="J568" s="33"/>
      <c r="K568" s="33"/>
    </row>
    <row r="569" spans="1:11" s="41" customFormat="1" ht="60" customHeight="1" x14ac:dyDescent="0.25">
      <c r="A569" s="15" t="s">
        <v>84</v>
      </c>
      <c r="B569" s="34" t="s">
        <v>942</v>
      </c>
      <c r="C569" s="15" t="s">
        <v>988</v>
      </c>
      <c r="D569" s="17">
        <v>45029</v>
      </c>
      <c r="E569" s="27">
        <v>4160</v>
      </c>
      <c r="F569" s="18" t="s">
        <v>14</v>
      </c>
      <c r="G569" s="27">
        <v>4160</v>
      </c>
      <c r="H569" s="18">
        <f t="shared" si="33"/>
        <v>0</v>
      </c>
      <c r="I569" s="18" t="s">
        <v>19</v>
      </c>
      <c r="J569" s="33"/>
      <c r="K569" s="33"/>
    </row>
    <row r="570" spans="1:11" s="41" customFormat="1" ht="60" customHeight="1" x14ac:dyDescent="0.25">
      <c r="A570" s="15" t="s">
        <v>817</v>
      </c>
      <c r="B570" s="34" t="s">
        <v>989</v>
      </c>
      <c r="C570" s="15" t="s">
        <v>990</v>
      </c>
      <c r="D570" s="26">
        <v>45029</v>
      </c>
      <c r="E570" s="27">
        <v>89504</v>
      </c>
      <c r="F570" s="27" t="s">
        <v>14</v>
      </c>
      <c r="G570" s="27">
        <v>89504</v>
      </c>
      <c r="H570" s="27">
        <f t="shared" si="33"/>
        <v>0</v>
      </c>
      <c r="I570" s="18" t="s">
        <v>19</v>
      </c>
      <c r="J570" s="33"/>
      <c r="K570" s="33"/>
    </row>
    <row r="571" spans="1:11" s="41" customFormat="1" ht="75" customHeight="1" x14ac:dyDescent="0.25">
      <c r="A571" s="15" t="s">
        <v>991</v>
      </c>
      <c r="B571" s="34" t="s">
        <v>992</v>
      </c>
      <c r="C571" s="15">
        <v>10807</v>
      </c>
      <c r="D571" s="26">
        <v>45030</v>
      </c>
      <c r="E571" s="27">
        <v>3000</v>
      </c>
      <c r="F571" s="27" t="s">
        <v>14</v>
      </c>
      <c r="G571" s="27">
        <v>3000</v>
      </c>
      <c r="H571" s="27">
        <f t="shared" si="33"/>
        <v>0</v>
      </c>
      <c r="I571" s="18" t="s">
        <v>19</v>
      </c>
      <c r="J571" s="33"/>
      <c r="K571" s="33"/>
    </row>
    <row r="572" spans="1:11" s="41" customFormat="1" ht="45" customHeight="1" x14ac:dyDescent="0.25">
      <c r="A572" s="15" t="s">
        <v>993</v>
      </c>
      <c r="B572" s="34" t="s">
        <v>994</v>
      </c>
      <c r="C572" s="15">
        <v>10818</v>
      </c>
      <c r="D572" s="26">
        <v>45031</v>
      </c>
      <c r="E572" s="27">
        <v>6000</v>
      </c>
      <c r="F572" s="27" t="s">
        <v>14</v>
      </c>
      <c r="G572" s="27">
        <v>6000</v>
      </c>
      <c r="H572" s="27">
        <f t="shared" si="33"/>
        <v>0</v>
      </c>
      <c r="I572" s="18" t="s">
        <v>19</v>
      </c>
      <c r="J572" s="33"/>
      <c r="K572" s="33"/>
    </row>
    <row r="573" spans="1:11" s="41" customFormat="1" ht="45" customHeight="1" x14ac:dyDescent="0.25">
      <c r="A573" s="15" t="s">
        <v>995</v>
      </c>
      <c r="B573" s="16" t="s">
        <v>996</v>
      </c>
      <c r="C573" s="15" t="s">
        <v>997</v>
      </c>
      <c r="D573" s="36">
        <v>45033</v>
      </c>
      <c r="E573" s="27">
        <v>15707.71</v>
      </c>
      <c r="F573" s="18" t="s">
        <v>14</v>
      </c>
      <c r="G573" s="18">
        <v>15707.71</v>
      </c>
      <c r="H573" s="18">
        <f t="shared" si="33"/>
        <v>0</v>
      </c>
      <c r="I573" s="18" t="s">
        <v>19</v>
      </c>
      <c r="J573" s="33"/>
      <c r="K573" s="33"/>
    </row>
    <row r="574" spans="1:11" s="41" customFormat="1" ht="30" customHeight="1" x14ac:dyDescent="0.25">
      <c r="A574" s="15" t="s">
        <v>995</v>
      </c>
      <c r="B574" s="16" t="s">
        <v>172</v>
      </c>
      <c r="C574" s="15" t="s">
        <v>997</v>
      </c>
      <c r="D574" s="36">
        <v>45033</v>
      </c>
      <c r="E574" s="27">
        <v>1384.5</v>
      </c>
      <c r="F574" s="18" t="s">
        <v>14</v>
      </c>
      <c r="G574" s="27">
        <v>1384.5</v>
      </c>
      <c r="H574" s="18">
        <f t="shared" si="33"/>
        <v>0</v>
      </c>
      <c r="I574" s="18" t="s">
        <v>19</v>
      </c>
      <c r="J574" s="33"/>
      <c r="K574" s="33"/>
    </row>
    <row r="575" spans="1:11" s="41" customFormat="1" ht="30" customHeight="1" x14ac:dyDescent="0.25">
      <c r="A575" s="15" t="s">
        <v>995</v>
      </c>
      <c r="B575" s="16" t="s">
        <v>173</v>
      </c>
      <c r="C575" s="15" t="s">
        <v>997</v>
      </c>
      <c r="D575" s="36">
        <v>45033</v>
      </c>
      <c r="E575" s="27">
        <v>1382.55</v>
      </c>
      <c r="F575" s="18" t="s">
        <v>14</v>
      </c>
      <c r="G575" s="27">
        <v>1382.55</v>
      </c>
      <c r="H575" s="18">
        <f t="shared" si="33"/>
        <v>0</v>
      </c>
      <c r="I575" s="18" t="s">
        <v>19</v>
      </c>
      <c r="J575" s="33"/>
      <c r="K575" s="33"/>
    </row>
    <row r="576" spans="1:11" s="41" customFormat="1" ht="45" customHeight="1" x14ac:dyDescent="0.25">
      <c r="A576" s="15" t="s">
        <v>995</v>
      </c>
      <c r="B576" s="16" t="s">
        <v>174</v>
      </c>
      <c r="C576" s="15" t="s">
        <v>997</v>
      </c>
      <c r="D576" s="36">
        <v>45033</v>
      </c>
      <c r="E576" s="27">
        <v>234</v>
      </c>
      <c r="F576" s="18" t="s">
        <v>14</v>
      </c>
      <c r="G576" s="27">
        <v>234</v>
      </c>
      <c r="H576" s="18">
        <f t="shared" si="33"/>
        <v>0</v>
      </c>
      <c r="I576" s="18" t="s">
        <v>19</v>
      </c>
      <c r="J576" s="33"/>
      <c r="K576" s="33"/>
    </row>
    <row r="577" spans="1:11" s="47" customFormat="1" ht="75" customHeight="1" x14ac:dyDescent="0.25">
      <c r="A577" s="15" t="s">
        <v>998</v>
      </c>
      <c r="B577" s="34" t="s">
        <v>999</v>
      </c>
      <c r="C577" s="15" t="s">
        <v>1000</v>
      </c>
      <c r="D577" s="26">
        <v>45033</v>
      </c>
      <c r="E577" s="27">
        <f>3255.64+1100.22</f>
        <v>4355.8599999999997</v>
      </c>
      <c r="F577" s="27" t="s">
        <v>14</v>
      </c>
      <c r="G577" s="27">
        <v>4355.8599999999997</v>
      </c>
      <c r="H577" s="27">
        <f t="shared" si="33"/>
        <v>0</v>
      </c>
      <c r="I577" s="18" t="s">
        <v>19</v>
      </c>
      <c r="J577" s="5"/>
      <c r="K577" s="5"/>
    </row>
    <row r="578" spans="1:11" s="41" customFormat="1" ht="60" customHeight="1" x14ac:dyDescent="0.25">
      <c r="A578" s="15" t="s">
        <v>356</v>
      </c>
      <c r="B578" s="34" t="s">
        <v>1001</v>
      </c>
      <c r="C578" s="15" t="s">
        <v>1002</v>
      </c>
      <c r="D578" s="26">
        <v>45033</v>
      </c>
      <c r="E578" s="27">
        <v>3481</v>
      </c>
      <c r="F578" s="27" t="s">
        <v>14</v>
      </c>
      <c r="G578" s="27">
        <v>3481</v>
      </c>
      <c r="H578" s="27">
        <f t="shared" si="33"/>
        <v>0</v>
      </c>
      <c r="I578" s="18" t="s">
        <v>19</v>
      </c>
      <c r="J578" s="33"/>
      <c r="K578" s="33"/>
    </row>
    <row r="579" spans="1:11" s="41" customFormat="1" ht="45" customHeight="1" x14ac:dyDescent="0.25">
      <c r="A579" s="15" t="s">
        <v>817</v>
      </c>
      <c r="B579" s="34" t="s">
        <v>1003</v>
      </c>
      <c r="C579" s="15" t="s">
        <v>472</v>
      </c>
      <c r="D579" s="26">
        <v>45033</v>
      </c>
      <c r="E579" s="27">
        <v>43000.800000000003</v>
      </c>
      <c r="F579" s="27" t="s">
        <v>14</v>
      </c>
      <c r="G579" s="27">
        <v>43000.800000000003</v>
      </c>
      <c r="H579" s="27">
        <f t="shared" si="33"/>
        <v>0</v>
      </c>
      <c r="I579" s="18" t="s">
        <v>19</v>
      </c>
      <c r="J579" s="33"/>
      <c r="K579" s="33"/>
    </row>
    <row r="580" spans="1:11" s="41" customFormat="1" ht="45" customHeight="1" x14ac:dyDescent="0.25">
      <c r="A580" s="15" t="s">
        <v>1004</v>
      </c>
      <c r="B580" s="34" t="s">
        <v>1005</v>
      </c>
      <c r="C580" s="15">
        <v>10854</v>
      </c>
      <c r="D580" s="26">
        <v>45034</v>
      </c>
      <c r="E580" s="27">
        <v>4800</v>
      </c>
      <c r="F580" s="27" t="s">
        <v>14</v>
      </c>
      <c r="G580" s="27">
        <v>4800</v>
      </c>
      <c r="H580" s="27">
        <f t="shared" si="33"/>
        <v>0</v>
      </c>
      <c r="I580" s="18" t="s">
        <v>19</v>
      </c>
      <c r="J580" s="33"/>
      <c r="K580" s="33"/>
    </row>
    <row r="581" spans="1:11" s="41" customFormat="1" ht="45" customHeight="1" x14ac:dyDescent="0.25">
      <c r="A581" s="15" t="s">
        <v>1006</v>
      </c>
      <c r="B581" s="34" t="s">
        <v>1007</v>
      </c>
      <c r="C581" s="15">
        <v>10863</v>
      </c>
      <c r="D581" s="26">
        <v>45034</v>
      </c>
      <c r="E581" s="27">
        <v>2000</v>
      </c>
      <c r="F581" s="27" t="s">
        <v>14</v>
      </c>
      <c r="G581" s="27">
        <v>2000</v>
      </c>
      <c r="H581" s="27">
        <f t="shared" si="33"/>
        <v>0</v>
      </c>
      <c r="I581" s="18" t="s">
        <v>19</v>
      </c>
      <c r="J581" s="33"/>
      <c r="K581" s="33"/>
    </row>
    <row r="582" spans="1:11" s="41" customFormat="1" ht="60" customHeight="1" x14ac:dyDescent="0.25">
      <c r="A582" s="15" t="s">
        <v>1008</v>
      </c>
      <c r="B582" s="34" t="s">
        <v>357</v>
      </c>
      <c r="C582" s="15" t="s">
        <v>1009</v>
      </c>
      <c r="D582" s="26">
        <v>45034</v>
      </c>
      <c r="E582" s="27">
        <v>25488</v>
      </c>
      <c r="F582" s="27" t="s">
        <v>14</v>
      </c>
      <c r="G582" s="27">
        <v>25488</v>
      </c>
      <c r="H582" s="27">
        <f t="shared" si="33"/>
        <v>0</v>
      </c>
      <c r="I582" s="18" t="s">
        <v>19</v>
      </c>
      <c r="J582" s="33"/>
      <c r="K582" s="33"/>
    </row>
    <row r="583" spans="1:11" s="41" customFormat="1" ht="60" customHeight="1" x14ac:dyDescent="0.25">
      <c r="A583" s="15" t="s">
        <v>84</v>
      </c>
      <c r="B583" s="34" t="s">
        <v>1010</v>
      </c>
      <c r="C583" s="15" t="s">
        <v>1011</v>
      </c>
      <c r="D583" s="17">
        <v>45034</v>
      </c>
      <c r="E583" s="27">
        <v>4030</v>
      </c>
      <c r="F583" s="18" t="s">
        <v>14</v>
      </c>
      <c r="G583" s="27">
        <v>4030</v>
      </c>
      <c r="H583" s="18">
        <f t="shared" si="33"/>
        <v>0</v>
      </c>
      <c r="I583" s="18" t="s">
        <v>19</v>
      </c>
      <c r="J583" s="33"/>
      <c r="K583" s="33"/>
    </row>
    <row r="584" spans="1:11" s="41" customFormat="1" ht="90" customHeight="1" x14ac:dyDescent="0.25">
      <c r="A584" s="15" t="s">
        <v>125</v>
      </c>
      <c r="B584" s="34" t="s">
        <v>1012</v>
      </c>
      <c r="C584" s="15" t="s">
        <v>1013</v>
      </c>
      <c r="D584" s="26">
        <v>45035</v>
      </c>
      <c r="E584" s="27">
        <v>8095</v>
      </c>
      <c r="F584" s="27" t="s">
        <v>14</v>
      </c>
      <c r="G584" s="27">
        <v>8095</v>
      </c>
      <c r="H584" s="27">
        <f t="shared" ref="H584:H615" si="34">+E584-G584</f>
        <v>0</v>
      </c>
      <c r="I584" s="18" t="s">
        <v>19</v>
      </c>
      <c r="J584" s="33"/>
      <c r="K584" s="33"/>
    </row>
    <row r="585" spans="1:11" s="41" customFormat="1" ht="105" customHeight="1" x14ac:dyDescent="0.25">
      <c r="A585" s="15" t="s">
        <v>220</v>
      </c>
      <c r="B585" s="34" t="s">
        <v>1014</v>
      </c>
      <c r="C585" s="15" t="s">
        <v>1015</v>
      </c>
      <c r="D585" s="26">
        <v>45035</v>
      </c>
      <c r="E585" s="27">
        <v>28320</v>
      </c>
      <c r="F585" s="27" t="s">
        <v>14</v>
      </c>
      <c r="G585" s="27">
        <v>28320</v>
      </c>
      <c r="H585" s="27">
        <f t="shared" si="34"/>
        <v>0</v>
      </c>
      <c r="I585" s="18" t="s">
        <v>19</v>
      </c>
      <c r="J585" s="33"/>
      <c r="K585" s="33"/>
    </row>
    <row r="586" spans="1:11" s="41" customFormat="1" ht="60" customHeight="1" x14ac:dyDescent="0.25">
      <c r="A586" s="15" t="s">
        <v>245</v>
      </c>
      <c r="B586" s="16" t="s">
        <v>1016</v>
      </c>
      <c r="C586" s="15" t="s">
        <v>1017</v>
      </c>
      <c r="D586" s="26">
        <v>45035</v>
      </c>
      <c r="E586" s="27">
        <v>17948.54</v>
      </c>
      <c r="F586" s="27" t="s">
        <v>14</v>
      </c>
      <c r="G586" s="18">
        <v>17948.54</v>
      </c>
      <c r="H586" s="18">
        <f t="shared" si="34"/>
        <v>0</v>
      </c>
      <c r="I586" s="18" t="s">
        <v>19</v>
      </c>
      <c r="J586" s="33"/>
      <c r="K586" s="33"/>
    </row>
    <row r="587" spans="1:11" s="41" customFormat="1" ht="60" customHeight="1" x14ac:dyDescent="0.25">
      <c r="A587" s="15" t="s">
        <v>1018</v>
      </c>
      <c r="B587" s="16" t="s">
        <v>960</v>
      </c>
      <c r="C587" s="15" t="s">
        <v>1009</v>
      </c>
      <c r="D587" s="26">
        <v>45036</v>
      </c>
      <c r="E587" s="27">
        <v>51707</v>
      </c>
      <c r="F587" s="27" t="s">
        <v>14</v>
      </c>
      <c r="G587" s="18">
        <v>51707</v>
      </c>
      <c r="H587" s="18">
        <f t="shared" si="34"/>
        <v>0</v>
      </c>
      <c r="I587" s="18" t="s">
        <v>19</v>
      </c>
      <c r="J587" s="33"/>
      <c r="K587" s="33"/>
    </row>
    <row r="588" spans="1:11" s="41" customFormat="1" ht="45" customHeight="1" x14ac:dyDescent="0.25">
      <c r="A588" s="15" t="s">
        <v>1019</v>
      </c>
      <c r="B588" s="34" t="s">
        <v>1020</v>
      </c>
      <c r="C588" s="15">
        <v>10909</v>
      </c>
      <c r="D588" s="26">
        <v>45037</v>
      </c>
      <c r="E588" s="27">
        <v>2400</v>
      </c>
      <c r="F588" s="27" t="s">
        <v>14</v>
      </c>
      <c r="G588" s="27">
        <v>2400</v>
      </c>
      <c r="H588" s="27">
        <f t="shared" si="34"/>
        <v>0</v>
      </c>
      <c r="I588" s="18" t="s">
        <v>19</v>
      </c>
      <c r="J588" s="33"/>
      <c r="K588" s="33"/>
    </row>
    <row r="589" spans="1:11" s="41" customFormat="1" ht="60" customHeight="1" x14ac:dyDescent="0.25">
      <c r="A589" s="15" t="s">
        <v>371</v>
      </c>
      <c r="B589" s="16" t="s">
        <v>1021</v>
      </c>
      <c r="C589" s="15" t="s">
        <v>1022</v>
      </c>
      <c r="D589" s="26">
        <v>45037</v>
      </c>
      <c r="E589" s="27">
        <v>18000</v>
      </c>
      <c r="F589" s="27" t="s">
        <v>14</v>
      </c>
      <c r="G589" s="18">
        <v>18000</v>
      </c>
      <c r="H589" s="18">
        <f t="shared" si="34"/>
        <v>0</v>
      </c>
      <c r="I589" s="18" t="s">
        <v>19</v>
      </c>
      <c r="J589" s="33"/>
      <c r="K589" s="33"/>
    </row>
    <row r="590" spans="1:11" s="41" customFormat="1" ht="60" customHeight="1" x14ac:dyDescent="0.25">
      <c r="A590" s="15" t="s">
        <v>817</v>
      </c>
      <c r="B590" s="16" t="s">
        <v>1023</v>
      </c>
      <c r="C590" s="15" t="s">
        <v>474</v>
      </c>
      <c r="D590" s="26">
        <v>45037</v>
      </c>
      <c r="E590" s="27">
        <v>49288.6</v>
      </c>
      <c r="F590" s="27" t="s">
        <v>14</v>
      </c>
      <c r="G590" s="18">
        <v>49288.6</v>
      </c>
      <c r="H590" s="18">
        <f t="shared" si="34"/>
        <v>0</v>
      </c>
      <c r="I590" s="18" t="s">
        <v>19</v>
      </c>
      <c r="J590" s="33"/>
      <c r="K590" s="33"/>
    </row>
    <row r="591" spans="1:11" s="41" customFormat="1" ht="60" customHeight="1" x14ac:dyDescent="0.25">
      <c r="A591" s="15" t="s">
        <v>817</v>
      </c>
      <c r="B591" s="16" t="s">
        <v>1024</v>
      </c>
      <c r="C591" s="15" t="s">
        <v>1025</v>
      </c>
      <c r="D591" s="26">
        <v>45037</v>
      </c>
      <c r="E591" s="27">
        <v>17110</v>
      </c>
      <c r="F591" s="27" t="s">
        <v>14</v>
      </c>
      <c r="G591" s="18">
        <v>17110</v>
      </c>
      <c r="H591" s="18">
        <f t="shared" si="34"/>
        <v>0</v>
      </c>
      <c r="I591" s="18" t="s">
        <v>19</v>
      </c>
      <c r="J591" s="33"/>
      <c r="K591" s="33"/>
    </row>
    <row r="592" spans="1:11" s="41" customFormat="1" ht="90" customHeight="1" x14ac:dyDescent="0.25">
      <c r="A592" s="15" t="s">
        <v>247</v>
      </c>
      <c r="B592" s="16" t="s">
        <v>1026</v>
      </c>
      <c r="C592" s="15" t="s">
        <v>479</v>
      </c>
      <c r="D592" s="26">
        <v>45037</v>
      </c>
      <c r="E592" s="27">
        <v>90147.87</v>
      </c>
      <c r="F592" s="27" t="s">
        <v>14</v>
      </c>
      <c r="G592" s="18">
        <v>90147.87</v>
      </c>
      <c r="H592" s="18">
        <f t="shared" si="34"/>
        <v>0</v>
      </c>
      <c r="I592" s="18" t="s">
        <v>19</v>
      </c>
      <c r="J592" s="33"/>
      <c r="K592" s="33"/>
    </row>
    <row r="593" spans="1:36" s="41" customFormat="1" ht="60" customHeight="1" x14ac:dyDescent="0.25">
      <c r="A593" s="15" t="s">
        <v>1027</v>
      </c>
      <c r="B593" s="16" t="s">
        <v>357</v>
      </c>
      <c r="C593" s="15" t="s">
        <v>1028</v>
      </c>
      <c r="D593" s="26">
        <v>45037</v>
      </c>
      <c r="E593" s="27">
        <v>12685</v>
      </c>
      <c r="F593" s="27" t="s">
        <v>14</v>
      </c>
      <c r="G593" s="18">
        <v>12685</v>
      </c>
      <c r="H593" s="18">
        <f t="shared" si="34"/>
        <v>0</v>
      </c>
      <c r="I593" s="18" t="s">
        <v>19</v>
      </c>
      <c r="J593" s="33"/>
      <c r="K593" s="33"/>
    </row>
    <row r="594" spans="1:36" s="41" customFormat="1" ht="75" customHeight="1" x14ac:dyDescent="0.25">
      <c r="A594" s="15" t="s">
        <v>247</v>
      </c>
      <c r="B594" s="16" t="s">
        <v>1029</v>
      </c>
      <c r="C594" s="15" t="s">
        <v>834</v>
      </c>
      <c r="D594" s="26">
        <v>45037</v>
      </c>
      <c r="E594" s="27">
        <v>20921.400000000001</v>
      </c>
      <c r="F594" s="27" t="s">
        <v>14</v>
      </c>
      <c r="G594" s="18">
        <v>20921.400000000001</v>
      </c>
      <c r="H594" s="18">
        <f t="shared" si="34"/>
        <v>0</v>
      </c>
      <c r="I594" s="18" t="s">
        <v>19</v>
      </c>
      <c r="J594" s="33"/>
      <c r="K594" s="33"/>
    </row>
    <row r="595" spans="1:36" s="41" customFormat="1" ht="60" customHeight="1" x14ac:dyDescent="0.25">
      <c r="A595" s="15" t="s">
        <v>348</v>
      </c>
      <c r="B595" s="16" t="s">
        <v>1030</v>
      </c>
      <c r="C595" s="15" t="s">
        <v>1031</v>
      </c>
      <c r="D595" s="26">
        <v>45040</v>
      </c>
      <c r="E595" s="27">
        <v>25346.400000000001</v>
      </c>
      <c r="F595" s="27" t="s">
        <v>14</v>
      </c>
      <c r="G595" s="18">
        <v>25346.400000000001</v>
      </c>
      <c r="H595" s="18">
        <f t="shared" si="34"/>
        <v>0</v>
      </c>
      <c r="I595" s="18" t="s">
        <v>19</v>
      </c>
      <c r="J595" s="33"/>
      <c r="K595" s="33"/>
    </row>
    <row r="596" spans="1:36" s="41" customFormat="1" ht="90" customHeight="1" x14ac:dyDescent="0.25">
      <c r="A596" s="15" t="s">
        <v>1032</v>
      </c>
      <c r="B596" s="16" t="s">
        <v>1033</v>
      </c>
      <c r="C596" s="15" t="s">
        <v>1034</v>
      </c>
      <c r="D596" s="26">
        <v>45040</v>
      </c>
      <c r="E596" s="27">
        <v>15174.8</v>
      </c>
      <c r="F596" s="27" t="s">
        <v>14</v>
      </c>
      <c r="G596" s="18">
        <v>15174.8</v>
      </c>
      <c r="H596" s="18">
        <f t="shared" si="34"/>
        <v>0</v>
      </c>
      <c r="I596" s="18" t="s">
        <v>19</v>
      </c>
      <c r="J596" s="33"/>
      <c r="K596" s="33"/>
    </row>
    <row r="597" spans="1:36" s="41" customFormat="1" ht="75" customHeight="1" x14ac:dyDescent="0.25">
      <c r="A597" s="15" t="s">
        <v>508</v>
      </c>
      <c r="B597" s="16" t="s">
        <v>1035</v>
      </c>
      <c r="C597" s="15" t="s">
        <v>1036</v>
      </c>
      <c r="D597" s="26">
        <v>45040</v>
      </c>
      <c r="E597" s="27">
        <v>24165.22</v>
      </c>
      <c r="F597" s="27" t="s">
        <v>14</v>
      </c>
      <c r="G597" s="18">
        <v>24165.22</v>
      </c>
      <c r="H597" s="18">
        <f t="shared" si="34"/>
        <v>0</v>
      </c>
      <c r="I597" s="18" t="s">
        <v>19</v>
      </c>
      <c r="J597" s="33"/>
      <c r="K597" s="33"/>
    </row>
    <row r="598" spans="1:36" s="41" customFormat="1" ht="60" customHeight="1" x14ac:dyDescent="0.25">
      <c r="A598" s="15" t="s">
        <v>215</v>
      </c>
      <c r="B598" s="16" t="s">
        <v>1037</v>
      </c>
      <c r="C598" s="15" t="s">
        <v>1038</v>
      </c>
      <c r="D598" s="26">
        <v>45040</v>
      </c>
      <c r="E598" s="27">
        <v>19618.68</v>
      </c>
      <c r="F598" s="27" t="s">
        <v>14</v>
      </c>
      <c r="G598" s="18">
        <v>19618.68</v>
      </c>
      <c r="H598" s="18">
        <f t="shared" si="34"/>
        <v>0</v>
      </c>
      <c r="I598" s="18" t="s">
        <v>19</v>
      </c>
      <c r="J598" s="33"/>
      <c r="K598" s="33"/>
    </row>
    <row r="599" spans="1:36" s="41" customFormat="1" ht="60" customHeight="1" x14ac:dyDescent="0.25">
      <c r="A599" s="15" t="s">
        <v>1039</v>
      </c>
      <c r="B599" s="16" t="s">
        <v>1040</v>
      </c>
      <c r="C599" s="15" t="s">
        <v>1041</v>
      </c>
      <c r="D599" s="26">
        <v>45041</v>
      </c>
      <c r="E599" s="27">
        <v>265500</v>
      </c>
      <c r="F599" s="27" t="s">
        <v>14</v>
      </c>
      <c r="G599" s="18">
        <v>265500</v>
      </c>
      <c r="H599" s="18">
        <f t="shared" si="34"/>
        <v>0</v>
      </c>
      <c r="I599" s="18" t="s">
        <v>19</v>
      </c>
      <c r="J599" s="33"/>
      <c r="K599" s="33"/>
    </row>
    <row r="600" spans="1:36" s="41" customFormat="1" ht="60" customHeight="1" x14ac:dyDescent="0.25">
      <c r="A600" s="15" t="s">
        <v>1042</v>
      </c>
      <c r="B600" s="16" t="s">
        <v>1043</v>
      </c>
      <c r="C600" s="15" t="s">
        <v>1044</v>
      </c>
      <c r="D600" s="26">
        <v>45041</v>
      </c>
      <c r="E600" s="27">
        <v>4983.8500000000004</v>
      </c>
      <c r="F600" s="27" t="s">
        <v>14</v>
      </c>
      <c r="G600" s="18">
        <v>4983.8500000000004</v>
      </c>
      <c r="H600" s="18">
        <f t="shared" si="34"/>
        <v>0</v>
      </c>
      <c r="I600" s="18" t="s">
        <v>19</v>
      </c>
      <c r="J600" s="33"/>
      <c r="K600" s="33"/>
      <c r="L600" s="33"/>
      <c r="M600" s="33"/>
      <c r="N600" s="33"/>
      <c r="O600" s="33"/>
      <c r="P600" s="33"/>
      <c r="Q600" s="33"/>
      <c r="R600" s="33"/>
      <c r="S600" s="33"/>
      <c r="T600" s="33"/>
      <c r="U600" s="33"/>
      <c r="V600" s="33"/>
      <c r="W600" s="33"/>
      <c r="X600" s="33"/>
      <c r="Y600" s="33"/>
      <c r="Z600" s="33"/>
      <c r="AA600" s="33"/>
      <c r="AB600" s="33"/>
      <c r="AC600" s="33"/>
      <c r="AD600" s="33"/>
      <c r="AE600" s="33"/>
      <c r="AF600" s="33"/>
      <c r="AG600" s="33"/>
      <c r="AH600" s="33"/>
      <c r="AI600" s="33"/>
      <c r="AJ600" s="33"/>
    </row>
    <row r="601" spans="1:36" s="41" customFormat="1" ht="60" customHeight="1" x14ac:dyDescent="0.25">
      <c r="A601" s="15" t="s">
        <v>1045</v>
      </c>
      <c r="B601" s="16" t="s">
        <v>1046</v>
      </c>
      <c r="C601" s="15" t="s">
        <v>1047</v>
      </c>
      <c r="D601" s="26">
        <v>45041</v>
      </c>
      <c r="E601" s="27">
        <v>37500</v>
      </c>
      <c r="F601" s="27" t="s">
        <v>14</v>
      </c>
      <c r="G601" s="18">
        <v>37500</v>
      </c>
      <c r="H601" s="18">
        <f t="shared" si="34"/>
        <v>0</v>
      </c>
      <c r="I601" s="18" t="s">
        <v>19</v>
      </c>
      <c r="J601" s="33"/>
      <c r="K601" s="33"/>
      <c r="L601" s="33"/>
      <c r="M601" s="33"/>
      <c r="N601" s="33"/>
      <c r="O601" s="33"/>
      <c r="P601" s="33"/>
      <c r="Q601" s="33"/>
      <c r="R601" s="33"/>
      <c r="S601" s="33"/>
      <c r="T601" s="33"/>
      <c r="U601" s="33"/>
      <c r="V601" s="33"/>
      <c r="W601" s="33"/>
      <c r="X601" s="33"/>
      <c r="Y601" s="33"/>
      <c r="Z601" s="33"/>
      <c r="AA601" s="33"/>
      <c r="AB601" s="33"/>
      <c r="AC601" s="33"/>
      <c r="AD601" s="33"/>
      <c r="AE601" s="33"/>
      <c r="AF601" s="33"/>
      <c r="AG601" s="33"/>
      <c r="AH601" s="33"/>
      <c r="AI601" s="33"/>
      <c r="AJ601" s="33"/>
    </row>
    <row r="602" spans="1:36" s="41" customFormat="1" ht="60" customHeight="1" x14ac:dyDescent="0.25">
      <c r="A602" s="15" t="s">
        <v>1045</v>
      </c>
      <c r="B602" s="16" t="s">
        <v>1048</v>
      </c>
      <c r="C602" s="15" t="s">
        <v>1049</v>
      </c>
      <c r="D602" s="26">
        <v>45041</v>
      </c>
      <c r="E602" s="27">
        <v>207660.36</v>
      </c>
      <c r="F602" s="27" t="s">
        <v>14</v>
      </c>
      <c r="G602" s="27">
        <v>207660.36</v>
      </c>
      <c r="H602" s="18">
        <f t="shared" si="34"/>
        <v>0</v>
      </c>
      <c r="I602" s="18" t="s">
        <v>19</v>
      </c>
      <c r="J602" s="33"/>
      <c r="K602" s="33"/>
      <c r="L602" s="33"/>
      <c r="M602" s="33"/>
      <c r="N602" s="33"/>
      <c r="O602" s="33"/>
      <c r="P602" s="33"/>
      <c r="Q602" s="33"/>
      <c r="R602" s="33"/>
      <c r="S602" s="33"/>
      <c r="T602" s="33"/>
      <c r="U602" s="33"/>
      <c r="V602" s="33"/>
      <c r="W602" s="33"/>
      <c r="X602" s="33"/>
      <c r="Y602" s="33"/>
      <c r="Z602" s="33"/>
      <c r="AA602" s="33"/>
      <c r="AB602" s="33"/>
      <c r="AC602" s="33"/>
      <c r="AD602" s="33"/>
      <c r="AE602" s="33"/>
      <c r="AF602" s="33"/>
      <c r="AG602" s="33"/>
      <c r="AH602" s="33"/>
      <c r="AI602" s="33"/>
      <c r="AJ602" s="33"/>
    </row>
    <row r="603" spans="1:36" s="41" customFormat="1" ht="60" customHeight="1" x14ac:dyDescent="0.25">
      <c r="A603" s="15" t="s">
        <v>1050</v>
      </c>
      <c r="B603" s="16" t="s">
        <v>1051</v>
      </c>
      <c r="C603" s="15">
        <v>10941</v>
      </c>
      <c r="D603" s="26">
        <v>45041</v>
      </c>
      <c r="E603" s="27">
        <v>16632</v>
      </c>
      <c r="F603" s="27" t="s">
        <v>14</v>
      </c>
      <c r="G603" s="27">
        <v>16632</v>
      </c>
      <c r="H603" s="27">
        <f t="shared" si="34"/>
        <v>0</v>
      </c>
      <c r="I603" s="18" t="s">
        <v>19</v>
      </c>
      <c r="J603" s="33"/>
      <c r="K603" s="33"/>
      <c r="L603" s="33"/>
      <c r="M603" s="33"/>
      <c r="N603" s="33"/>
      <c r="O603" s="33"/>
      <c r="P603" s="33"/>
      <c r="Q603" s="33"/>
      <c r="R603" s="33"/>
      <c r="S603" s="33"/>
      <c r="T603" s="33"/>
      <c r="U603" s="33"/>
      <c r="V603" s="33"/>
      <c r="W603" s="33"/>
      <c r="X603" s="33"/>
      <c r="Y603" s="33"/>
      <c r="Z603" s="33"/>
      <c r="AA603" s="33"/>
      <c r="AB603" s="33"/>
      <c r="AC603" s="33"/>
      <c r="AD603" s="33"/>
      <c r="AE603" s="33"/>
      <c r="AF603" s="33"/>
      <c r="AG603" s="33"/>
      <c r="AH603" s="33"/>
      <c r="AI603" s="33"/>
      <c r="AJ603" s="33"/>
    </row>
    <row r="604" spans="1:36" s="41" customFormat="1" ht="45" customHeight="1" x14ac:dyDescent="0.25">
      <c r="A604" s="15" t="s">
        <v>1052</v>
      </c>
      <c r="B604" s="34" t="s">
        <v>1053</v>
      </c>
      <c r="C604" s="15">
        <v>10950</v>
      </c>
      <c r="D604" s="26">
        <v>45041</v>
      </c>
      <c r="E604" s="27">
        <v>4000</v>
      </c>
      <c r="F604" s="27" t="s">
        <v>14</v>
      </c>
      <c r="G604" s="27">
        <v>4000</v>
      </c>
      <c r="H604" s="27">
        <f t="shared" si="34"/>
        <v>0</v>
      </c>
      <c r="I604" s="18" t="s">
        <v>19</v>
      </c>
      <c r="J604" s="33"/>
      <c r="K604" s="33"/>
      <c r="L604" s="33"/>
      <c r="M604" s="33"/>
      <c r="N604" s="33"/>
      <c r="O604" s="33"/>
      <c r="P604" s="33"/>
      <c r="Q604" s="33"/>
      <c r="R604" s="33"/>
      <c r="S604" s="33"/>
      <c r="T604" s="33"/>
      <c r="U604" s="33"/>
      <c r="V604" s="33"/>
      <c r="W604" s="33"/>
      <c r="X604" s="33"/>
      <c r="Y604" s="33"/>
      <c r="Z604" s="33"/>
      <c r="AA604" s="33"/>
      <c r="AB604" s="33"/>
      <c r="AC604" s="33"/>
      <c r="AD604" s="33"/>
      <c r="AE604" s="33"/>
      <c r="AF604" s="33"/>
      <c r="AG604" s="33"/>
      <c r="AH604" s="33"/>
      <c r="AI604" s="33"/>
      <c r="AJ604" s="33"/>
    </row>
    <row r="605" spans="1:36" s="41" customFormat="1" ht="45" customHeight="1" x14ac:dyDescent="0.25">
      <c r="A605" s="15" t="s">
        <v>1054</v>
      </c>
      <c r="B605" s="34" t="s">
        <v>1055</v>
      </c>
      <c r="C605" s="15">
        <v>10965</v>
      </c>
      <c r="D605" s="26">
        <v>45041</v>
      </c>
      <c r="E605" s="27">
        <v>2000</v>
      </c>
      <c r="F605" s="27" t="s">
        <v>14</v>
      </c>
      <c r="G605" s="27">
        <v>2000</v>
      </c>
      <c r="H605" s="27">
        <f t="shared" si="34"/>
        <v>0</v>
      </c>
      <c r="I605" s="18" t="s">
        <v>19</v>
      </c>
      <c r="J605" s="33"/>
      <c r="K605" s="33"/>
      <c r="L605" s="33"/>
      <c r="M605" s="33"/>
      <c r="N605" s="33"/>
      <c r="O605" s="33"/>
      <c r="P605" s="33"/>
      <c r="Q605" s="33"/>
      <c r="R605" s="33"/>
      <c r="S605" s="33"/>
      <c r="T605" s="33"/>
      <c r="U605" s="33"/>
      <c r="V605" s="33"/>
      <c r="W605" s="33"/>
      <c r="X605" s="33"/>
      <c r="Y605" s="33"/>
      <c r="Z605" s="33"/>
      <c r="AA605" s="33"/>
      <c r="AB605" s="33"/>
      <c r="AC605" s="33"/>
      <c r="AD605" s="33"/>
      <c r="AE605" s="33"/>
      <c r="AF605" s="33"/>
      <c r="AG605" s="33"/>
      <c r="AH605" s="33"/>
      <c r="AI605" s="33"/>
      <c r="AJ605" s="33"/>
    </row>
    <row r="606" spans="1:36" s="41" customFormat="1" ht="60" customHeight="1" x14ac:dyDescent="0.25">
      <c r="A606" s="15" t="s">
        <v>84</v>
      </c>
      <c r="B606" s="34" t="s">
        <v>1056</v>
      </c>
      <c r="C606" s="15" t="s">
        <v>1057</v>
      </c>
      <c r="D606" s="17">
        <v>45041</v>
      </c>
      <c r="E606" s="27">
        <v>4095</v>
      </c>
      <c r="F606" s="18" t="s">
        <v>14</v>
      </c>
      <c r="G606" s="27">
        <v>4095</v>
      </c>
      <c r="H606" s="18">
        <f t="shared" si="34"/>
        <v>0</v>
      </c>
      <c r="I606" s="18" t="s">
        <v>19</v>
      </c>
      <c r="J606" s="33"/>
      <c r="K606" s="33"/>
      <c r="L606" s="33"/>
      <c r="M606" s="33"/>
      <c r="N606" s="33"/>
      <c r="O606" s="33"/>
      <c r="P606" s="33"/>
      <c r="Q606" s="33"/>
      <c r="R606" s="33"/>
      <c r="S606" s="33"/>
      <c r="T606" s="33"/>
      <c r="U606" s="33"/>
      <c r="V606" s="33"/>
      <c r="W606" s="33"/>
      <c r="X606" s="33"/>
      <c r="Y606" s="33"/>
      <c r="Z606" s="33"/>
      <c r="AA606" s="33"/>
      <c r="AB606" s="33"/>
      <c r="AC606" s="33"/>
      <c r="AD606" s="33"/>
      <c r="AE606" s="33"/>
      <c r="AF606" s="33"/>
      <c r="AG606" s="33"/>
      <c r="AH606" s="33"/>
      <c r="AI606" s="33"/>
      <c r="AJ606" s="33"/>
    </row>
    <row r="607" spans="1:36" s="41" customFormat="1" ht="75" customHeight="1" x14ac:dyDescent="0.25">
      <c r="A607" s="15" t="s">
        <v>303</v>
      </c>
      <c r="B607" s="34" t="s">
        <v>1058</v>
      </c>
      <c r="C607" s="15" t="s">
        <v>1059</v>
      </c>
      <c r="D607" s="26">
        <v>45042</v>
      </c>
      <c r="E607" s="27">
        <f>5238751.94-1096358.27-3901865.34</f>
        <v>240528.33000000054</v>
      </c>
      <c r="F607" s="27" t="s">
        <v>14</v>
      </c>
      <c r="G607" s="27">
        <v>240528.33</v>
      </c>
      <c r="H607" s="27">
        <f t="shared" si="34"/>
        <v>5.5297277867794037E-10</v>
      </c>
      <c r="I607" s="18" t="s">
        <v>19</v>
      </c>
      <c r="J607" s="33"/>
      <c r="K607" s="33"/>
      <c r="L607" s="33"/>
      <c r="M607" s="33"/>
      <c r="N607" s="33"/>
      <c r="O607" s="33"/>
      <c r="P607" s="33"/>
      <c r="Q607" s="33"/>
      <c r="R607" s="33"/>
      <c r="S607" s="33"/>
      <c r="T607" s="33"/>
      <c r="U607" s="33"/>
      <c r="V607" s="33"/>
      <c r="W607" s="33"/>
      <c r="X607" s="33"/>
      <c r="Y607" s="33"/>
      <c r="Z607" s="33"/>
      <c r="AA607" s="33"/>
      <c r="AB607" s="33"/>
      <c r="AC607" s="33"/>
      <c r="AD607" s="33"/>
      <c r="AE607" s="33"/>
      <c r="AF607" s="33"/>
      <c r="AG607" s="33"/>
      <c r="AH607" s="33"/>
      <c r="AI607" s="33"/>
      <c r="AJ607" s="33"/>
    </row>
    <row r="608" spans="1:36" s="41" customFormat="1" ht="45" customHeight="1" x14ac:dyDescent="0.25">
      <c r="A608" s="15" t="s">
        <v>1060</v>
      </c>
      <c r="B608" s="34" t="s">
        <v>1061</v>
      </c>
      <c r="C608" s="15">
        <v>10994</v>
      </c>
      <c r="D608" s="26">
        <v>45043</v>
      </c>
      <c r="E608" s="27">
        <v>2000</v>
      </c>
      <c r="F608" s="27" t="s">
        <v>14</v>
      </c>
      <c r="G608" s="27">
        <v>2000</v>
      </c>
      <c r="H608" s="27">
        <f t="shared" si="34"/>
        <v>0</v>
      </c>
      <c r="I608" s="18" t="s">
        <v>19</v>
      </c>
      <c r="J608" s="33"/>
      <c r="K608" s="33"/>
      <c r="L608" s="33"/>
      <c r="M608" s="33"/>
      <c r="N608" s="33"/>
      <c r="O608" s="33"/>
      <c r="P608" s="33"/>
      <c r="Q608" s="33"/>
      <c r="R608" s="33"/>
      <c r="S608" s="33"/>
      <c r="T608" s="33"/>
      <c r="U608" s="33"/>
      <c r="V608" s="33"/>
      <c r="W608" s="33"/>
      <c r="X608" s="33"/>
      <c r="Y608" s="33"/>
      <c r="Z608" s="33"/>
      <c r="AA608" s="33"/>
      <c r="AB608" s="33"/>
      <c r="AC608" s="33"/>
      <c r="AD608" s="33"/>
      <c r="AE608" s="33"/>
      <c r="AF608" s="33"/>
      <c r="AG608" s="33"/>
      <c r="AH608" s="33"/>
      <c r="AI608" s="33"/>
      <c r="AJ608" s="33"/>
    </row>
    <row r="609" spans="1:36" s="41" customFormat="1" ht="45" customHeight="1" x14ac:dyDescent="0.25">
      <c r="A609" s="15" t="s">
        <v>96</v>
      </c>
      <c r="B609" s="16" t="s">
        <v>97</v>
      </c>
      <c r="C609" s="15" t="s">
        <v>1062</v>
      </c>
      <c r="D609" s="26">
        <v>45043</v>
      </c>
      <c r="E609" s="27">
        <v>386600</v>
      </c>
      <c r="F609" s="27" t="s">
        <v>14</v>
      </c>
      <c r="G609" s="27">
        <v>386600</v>
      </c>
      <c r="H609" s="27">
        <f t="shared" si="34"/>
        <v>0</v>
      </c>
      <c r="I609" s="18" t="s">
        <v>19</v>
      </c>
      <c r="J609" s="33"/>
      <c r="K609" s="33"/>
      <c r="L609" s="33"/>
      <c r="M609" s="33"/>
      <c r="N609" s="33"/>
      <c r="O609" s="33"/>
      <c r="P609" s="33"/>
      <c r="Q609" s="33"/>
      <c r="R609" s="33"/>
      <c r="S609" s="33"/>
      <c r="T609" s="33"/>
      <c r="U609" s="33"/>
      <c r="V609" s="33"/>
      <c r="W609" s="33"/>
      <c r="X609" s="33"/>
      <c r="Y609" s="33"/>
      <c r="Z609" s="33"/>
      <c r="AA609" s="33"/>
      <c r="AB609" s="33"/>
      <c r="AC609" s="33"/>
      <c r="AD609" s="33"/>
      <c r="AE609" s="33"/>
      <c r="AF609" s="33"/>
      <c r="AG609" s="33"/>
      <c r="AH609" s="33"/>
      <c r="AI609" s="33"/>
      <c r="AJ609" s="33"/>
    </row>
    <row r="610" spans="1:36" s="41" customFormat="1" ht="45" customHeight="1" x14ac:dyDescent="0.25">
      <c r="A610" s="15" t="s">
        <v>1063</v>
      </c>
      <c r="B610" s="16" t="s">
        <v>1064</v>
      </c>
      <c r="C610" s="15" t="s">
        <v>1065</v>
      </c>
      <c r="D610" s="26">
        <v>45043</v>
      </c>
      <c r="E610" s="27">
        <v>3100</v>
      </c>
      <c r="F610" s="27" t="s">
        <v>14</v>
      </c>
      <c r="G610" s="18">
        <v>3100</v>
      </c>
      <c r="H610" s="18">
        <f t="shared" si="34"/>
        <v>0</v>
      </c>
      <c r="I610" s="18" t="s">
        <v>19</v>
      </c>
      <c r="J610" s="33"/>
      <c r="K610" s="33"/>
      <c r="L610" s="33"/>
      <c r="M610" s="33"/>
      <c r="N610" s="33"/>
      <c r="O610" s="33"/>
      <c r="P610" s="33"/>
      <c r="Q610" s="33"/>
      <c r="R610" s="33"/>
      <c r="S610" s="33"/>
      <c r="T610" s="33"/>
      <c r="U610" s="33"/>
      <c r="V610" s="33"/>
      <c r="W610" s="33"/>
      <c r="X610" s="33"/>
      <c r="Y610" s="33"/>
      <c r="Z610" s="33"/>
      <c r="AA610" s="33"/>
      <c r="AB610" s="33"/>
      <c r="AC610" s="33"/>
      <c r="AD610" s="33"/>
      <c r="AE610" s="33"/>
      <c r="AF610" s="33"/>
      <c r="AG610" s="33"/>
      <c r="AH610" s="33"/>
      <c r="AI610" s="33"/>
      <c r="AJ610" s="33"/>
    </row>
    <row r="611" spans="1:36" s="41" customFormat="1" ht="45" customHeight="1" x14ac:dyDescent="0.25">
      <c r="A611" s="15" t="s">
        <v>1066</v>
      </c>
      <c r="B611" s="16" t="s">
        <v>1067</v>
      </c>
      <c r="C611" s="15">
        <v>11009</v>
      </c>
      <c r="D611" s="26">
        <v>45043</v>
      </c>
      <c r="E611" s="27">
        <v>3000</v>
      </c>
      <c r="F611" s="27" t="s">
        <v>14</v>
      </c>
      <c r="G611" s="18">
        <v>3000</v>
      </c>
      <c r="H611" s="18">
        <f t="shared" si="34"/>
        <v>0</v>
      </c>
      <c r="I611" s="18" t="s">
        <v>19</v>
      </c>
      <c r="J611" s="33"/>
      <c r="K611" s="33"/>
      <c r="L611" s="33"/>
      <c r="M611" s="33"/>
      <c r="N611" s="33"/>
      <c r="O611" s="33"/>
      <c r="P611" s="33"/>
      <c r="Q611" s="33"/>
      <c r="R611" s="33"/>
      <c r="S611" s="33"/>
      <c r="T611" s="33"/>
      <c r="U611" s="33"/>
      <c r="V611" s="33"/>
      <c r="W611" s="33"/>
      <c r="X611" s="33"/>
      <c r="Y611" s="33"/>
      <c r="Z611" s="33"/>
      <c r="AA611" s="33"/>
      <c r="AB611" s="33"/>
      <c r="AC611" s="33"/>
      <c r="AD611" s="33"/>
      <c r="AE611" s="33"/>
      <c r="AF611" s="33"/>
      <c r="AG611" s="33"/>
      <c r="AH611" s="33"/>
      <c r="AI611" s="33"/>
      <c r="AJ611" s="33"/>
    </row>
    <row r="612" spans="1:36" s="41" customFormat="1" ht="60" customHeight="1" x14ac:dyDescent="0.25">
      <c r="A612" s="15" t="s">
        <v>1068</v>
      </c>
      <c r="B612" s="16" t="s">
        <v>1069</v>
      </c>
      <c r="C612" s="15">
        <v>11019</v>
      </c>
      <c r="D612" s="26">
        <v>45043</v>
      </c>
      <c r="E612" s="27">
        <v>12000</v>
      </c>
      <c r="F612" s="27" t="s">
        <v>14</v>
      </c>
      <c r="G612" s="18">
        <v>12000</v>
      </c>
      <c r="H612" s="18">
        <f t="shared" si="34"/>
        <v>0</v>
      </c>
      <c r="I612" s="18" t="s">
        <v>19</v>
      </c>
      <c r="J612" s="33"/>
      <c r="K612" s="33"/>
      <c r="L612" s="33"/>
      <c r="M612" s="33"/>
      <c r="N612" s="33"/>
      <c r="O612" s="33"/>
      <c r="P612" s="33"/>
      <c r="Q612" s="33"/>
      <c r="R612" s="33"/>
      <c r="S612" s="33"/>
      <c r="T612" s="33"/>
      <c r="U612" s="33"/>
      <c r="V612" s="33"/>
      <c r="W612" s="33"/>
      <c r="X612" s="33"/>
      <c r="Y612" s="33"/>
      <c r="Z612" s="33"/>
      <c r="AA612" s="33"/>
      <c r="AB612" s="33"/>
      <c r="AC612" s="33"/>
      <c r="AD612" s="33"/>
      <c r="AE612" s="33"/>
      <c r="AF612" s="33"/>
      <c r="AG612" s="33"/>
      <c r="AH612" s="33"/>
      <c r="AI612" s="33"/>
      <c r="AJ612" s="33"/>
    </row>
    <row r="613" spans="1:36" s="41" customFormat="1" ht="45" customHeight="1" x14ac:dyDescent="0.25">
      <c r="A613" s="15" t="s">
        <v>1070</v>
      </c>
      <c r="B613" s="16" t="s">
        <v>1071</v>
      </c>
      <c r="C613" s="15" t="s">
        <v>1072</v>
      </c>
      <c r="D613" s="26">
        <v>45043</v>
      </c>
      <c r="E613" s="27">
        <v>6900</v>
      </c>
      <c r="F613" s="27" t="s">
        <v>14</v>
      </c>
      <c r="G613" s="18">
        <v>6900</v>
      </c>
      <c r="H613" s="18">
        <f t="shared" si="34"/>
        <v>0</v>
      </c>
      <c r="I613" s="18" t="s">
        <v>19</v>
      </c>
      <c r="J613" s="33"/>
      <c r="K613" s="33"/>
      <c r="L613" s="33"/>
      <c r="M613" s="33"/>
      <c r="N613" s="33"/>
      <c r="O613" s="33"/>
      <c r="P613" s="33"/>
      <c r="Q613" s="33"/>
      <c r="R613" s="33"/>
      <c r="S613" s="33"/>
      <c r="T613" s="33"/>
      <c r="U613" s="33"/>
      <c r="V613" s="33"/>
      <c r="W613" s="33"/>
      <c r="X613" s="33"/>
      <c r="Y613" s="33"/>
      <c r="Z613" s="33"/>
      <c r="AA613" s="33"/>
      <c r="AB613" s="33"/>
      <c r="AC613" s="33"/>
      <c r="AD613" s="33"/>
      <c r="AE613" s="33"/>
      <c r="AF613" s="33"/>
      <c r="AG613" s="33"/>
      <c r="AH613" s="33"/>
      <c r="AI613" s="33"/>
      <c r="AJ613" s="33"/>
    </row>
    <row r="614" spans="1:36" s="41" customFormat="1" ht="30" customHeight="1" x14ac:dyDescent="0.25">
      <c r="A614" s="15" t="s">
        <v>1073</v>
      </c>
      <c r="B614" s="16" t="s">
        <v>1074</v>
      </c>
      <c r="C614" s="15" t="s">
        <v>1075</v>
      </c>
      <c r="D614" s="26">
        <v>45043</v>
      </c>
      <c r="E614" s="27">
        <v>7400</v>
      </c>
      <c r="F614" s="27" t="s">
        <v>14</v>
      </c>
      <c r="G614" s="18">
        <v>7400</v>
      </c>
      <c r="H614" s="18">
        <f t="shared" si="34"/>
        <v>0</v>
      </c>
      <c r="I614" s="18" t="s">
        <v>19</v>
      </c>
      <c r="J614" s="33"/>
      <c r="K614" s="33"/>
      <c r="L614" s="33"/>
      <c r="M614" s="33"/>
      <c r="N614" s="33"/>
      <c r="O614" s="33"/>
      <c r="P614" s="33"/>
      <c r="Q614" s="33"/>
      <c r="R614" s="33"/>
      <c r="S614" s="33"/>
      <c r="T614" s="33"/>
      <c r="U614" s="33"/>
      <c r="V614" s="33"/>
      <c r="W614" s="33"/>
      <c r="X614" s="33"/>
      <c r="Y614" s="33"/>
      <c r="Z614" s="33"/>
      <c r="AA614" s="33"/>
      <c r="AB614" s="33"/>
      <c r="AC614" s="33"/>
      <c r="AD614" s="33"/>
      <c r="AE614" s="33"/>
      <c r="AF614" s="33"/>
      <c r="AG614" s="33"/>
      <c r="AH614" s="33"/>
      <c r="AI614" s="33"/>
      <c r="AJ614" s="33"/>
    </row>
    <row r="615" spans="1:36" s="41" customFormat="1" ht="45" customHeight="1" x14ac:dyDescent="0.25">
      <c r="A615" s="15" t="s">
        <v>1076</v>
      </c>
      <c r="B615" s="16" t="s">
        <v>1077</v>
      </c>
      <c r="C615" s="15">
        <v>11028</v>
      </c>
      <c r="D615" s="26">
        <v>45044</v>
      </c>
      <c r="E615" s="27">
        <v>3000</v>
      </c>
      <c r="F615" s="27" t="s">
        <v>14</v>
      </c>
      <c r="G615" s="18">
        <v>3000</v>
      </c>
      <c r="H615" s="18">
        <f t="shared" si="34"/>
        <v>0</v>
      </c>
      <c r="I615" s="18" t="s">
        <v>19</v>
      </c>
      <c r="J615" s="33"/>
      <c r="K615" s="33"/>
      <c r="L615" s="33"/>
      <c r="M615" s="33"/>
      <c r="N615" s="33"/>
      <c r="O615" s="33"/>
      <c r="P615" s="33"/>
      <c r="Q615" s="33"/>
      <c r="R615" s="33"/>
      <c r="S615" s="33"/>
      <c r="T615" s="33"/>
      <c r="U615" s="33"/>
      <c r="V615" s="33"/>
      <c r="W615" s="33"/>
      <c r="X615" s="33"/>
      <c r="Y615" s="33"/>
      <c r="Z615" s="33"/>
      <c r="AA615" s="33"/>
      <c r="AB615" s="33"/>
      <c r="AC615" s="33"/>
      <c r="AD615" s="33"/>
      <c r="AE615" s="33"/>
      <c r="AF615" s="33"/>
      <c r="AG615" s="33"/>
      <c r="AH615" s="33"/>
      <c r="AI615" s="33"/>
      <c r="AJ615" s="33"/>
    </row>
    <row r="616" spans="1:36" s="41" customFormat="1" ht="60" customHeight="1" x14ac:dyDescent="0.25">
      <c r="A616" s="15" t="s">
        <v>281</v>
      </c>
      <c r="B616" s="16" t="s">
        <v>1078</v>
      </c>
      <c r="C616" s="15" t="s">
        <v>1079</v>
      </c>
      <c r="D616" s="26">
        <v>45044</v>
      </c>
      <c r="E616" s="27">
        <v>61718.45</v>
      </c>
      <c r="F616" s="27" t="s">
        <v>14</v>
      </c>
      <c r="G616" s="27">
        <v>61718.45</v>
      </c>
      <c r="H616" s="18">
        <f t="shared" ref="H616:H622" si="35">+E616-G616</f>
        <v>0</v>
      </c>
      <c r="I616" s="18" t="s">
        <v>19</v>
      </c>
      <c r="J616" s="33"/>
      <c r="K616" s="33"/>
      <c r="L616" s="33"/>
      <c r="M616" s="33"/>
      <c r="N616" s="33"/>
      <c r="O616" s="33"/>
      <c r="P616" s="33"/>
      <c r="Q616" s="33"/>
      <c r="R616" s="33"/>
      <c r="S616" s="33"/>
      <c r="T616" s="33"/>
      <c r="U616" s="33"/>
      <c r="V616" s="33"/>
      <c r="W616" s="33"/>
      <c r="X616" s="33"/>
      <c r="Y616" s="33"/>
      <c r="Z616" s="33"/>
      <c r="AA616" s="33"/>
      <c r="AB616" s="33"/>
      <c r="AC616" s="33"/>
      <c r="AD616" s="33"/>
      <c r="AE616" s="33"/>
      <c r="AF616" s="33"/>
      <c r="AG616" s="33"/>
      <c r="AH616" s="33"/>
      <c r="AI616" s="33"/>
      <c r="AJ616" s="33"/>
    </row>
    <row r="617" spans="1:36" s="41" customFormat="1" ht="60" customHeight="1" x14ac:dyDescent="0.25">
      <c r="A617" s="15" t="s">
        <v>281</v>
      </c>
      <c r="B617" s="16" t="s">
        <v>1078</v>
      </c>
      <c r="C617" s="15" t="s">
        <v>1080</v>
      </c>
      <c r="D617" s="26">
        <v>45044</v>
      </c>
      <c r="E617" s="27">
        <v>1293.5</v>
      </c>
      <c r="F617" s="27" t="s">
        <v>14</v>
      </c>
      <c r="G617" s="27">
        <v>1293.5</v>
      </c>
      <c r="H617" s="18">
        <f t="shared" si="35"/>
        <v>0</v>
      </c>
      <c r="I617" s="18" t="s">
        <v>19</v>
      </c>
      <c r="J617" s="33"/>
      <c r="K617" s="33"/>
      <c r="L617" s="33"/>
      <c r="M617" s="33"/>
      <c r="N617" s="33"/>
      <c r="O617" s="33"/>
      <c r="P617" s="33"/>
      <c r="Q617" s="33"/>
      <c r="R617" s="33"/>
      <c r="S617" s="33"/>
      <c r="T617" s="33"/>
      <c r="U617" s="33"/>
      <c r="V617" s="33"/>
      <c r="W617" s="33"/>
      <c r="X617" s="33"/>
      <c r="Y617" s="33"/>
      <c r="Z617" s="33"/>
      <c r="AA617" s="33"/>
      <c r="AB617" s="33"/>
      <c r="AC617" s="33"/>
      <c r="AD617" s="33"/>
      <c r="AE617" s="33"/>
      <c r="AF617" s="33"/>
      <c r="AG617" s="33"/>
      <c r="AH617" s="33"/>
      <c r="AI617" s="33"/>
      <c r="AJ617" s="33"/>
    </row>
    <row r="618" spans="1:36" s="41" customFormat="1" ht="60" customHeight="1" x14ac:dyDescent="0.25">
      <c r="A618" s="15" t="s">
        <v>281</v>
      </c>
      <c r="B618" s="16" t="s">
        <v>898</v>
      </c>
      <c r="C618" s="15" t="s">
        <v>1081</v>
      </c>
      <c r="D618" s="26">
        <v>45044</v>
      </c>
      <c r="E618" s="27">
        <v>98295.82</v>
      </c>
      <c r="F618" s="27" t="s">
        <v>14</v>
      </c>
      <c r="G618" s="27">
        <v>98295.82</v>
      </c>
      <c r="H618" s="18">
        <f t="shared" si="35"/>
        <v>0</v>
      </c>
      <c r="I618" s="18" t="s">
        <v>19</v>
      </c>
      <c r="J618" s="33"/>
      <c r="K618" s="33"/>
      <c r="L618" s="33"/>
      <c r="M618" s="33"/>
      <c r="N618" s="33"/>
      <c r="O618" s="33"/>
      <c r="P618" s="33"/>
      <c r="Q618" s="33"/>
      <c r="R618" s="33"/>
      <c r="S618" s="33"/>
      <c r="T618" s="33"/>
      <c r="U618" s="33"/>
      <c r="V618" s="33"/>
      <c r="W618" s="33"/>
      <c r="X618" s="33"/>
      <c r="Y618" s="33"/>
      <c r="Z618" s="33"/>
      <c r="AA618" s="33"/>
      <c r="AB618" s="33"/>
      <c r="AC618" s="33"/>
      <c r="AD618" s="33"/>
      <c r="AE618" s="33"/>
      <c r="AF618" s="33"/>
      <c r="AG618" s="33"/>
      <c r="AH618" s="33"/>
      <c r="AI618" s="33"/>
      <c r="AJ618" s="33"/>
    </row>
    <row r="619" spans="1:36" s="41" customFormat="1" ht="60" customHeight="1" x14ac:dyDescent="0.25">
      <c r="A619" s="15" t="s">
        <v>281</v>
      </c>
      <c r="B619" s="16" t="s">
        <v>1082</v>
      </c>
      <c r="C619" s="15" t="s">
        <v>1083</v>
      </c>
      <c r="D619" s="26">
        <v>45044</v>
      </c>
      <c r="E619" s="27">
        <v>11635.51</v>
      </c>
      <c r="F619" s="27" t="s">
        <v>14</v>
      </c>
      <c r="G619" s="27">
        <v>11635.51</v>
      </c>
      <c r="H619" s="18">
        <f t="shared" si="35"/>
        <v>0</v>
      </c>
      <c r="I619" s="18" t="s">
        <v>19</v>
      </c>
      <c r="J619" s="33"/>
      <c r="K619" s="33"/>
      <c r="L619" s="33"/>
      <c r="M619" s="33"/>
      <c r="N619" s="33"/>
      <c r="O619" s="33"/>
      <c r="P619" s="33"/>
      <c r="Q619" s="33"/>
      <c r="R619" s="33"/>
      <c r="S619" s="33"/>
      <c r="T619" s="33"/>
      <c r="U619" s="33"/>
      <c r="V619" s="33"/>
      <c r="W619" s="33"/>
      <c r="X619" s="33"/>
      <c r="Y619" s="33"/>
      <c r="Z619" s="33"/>
      <c r="AA619" s="33"/>
      <c r="AB619" s="33"/>
      <c r="AC619" s="33"/>
      <c r="AD619" s="33"/>
      <c r="AE619" s="33"/>
      <c r="AF619" s="33"/>
      <c r="AG619" s="33"/>
      <c r="AH619" s="33"/>
      <c r="AI619" s="33"/>
      <c r="AJ619" s="33"/>
    </row>
    <row r="620" spans="1:36" s="41" customFormat="1" ht="45" customHeight="1" x14ac:dyDescent="0.25">
      <c r="A620" s="15" t="s">
        <v>67</v>
      </c>
      <c r="B620" s="16" t="s">
        <v>1084</v>
      </c>
      <c r="C620" s="15"/>
      <c r="D620" s="26">
        <v>45046</v>
      </c>
      <c r="E620" s="27">
        <f>514.8+737.1+737.1+3900+368.55+438.75+956.47+1474.2+2925</f>
        <v>12051.970000000001</v>
      </c>
      <c r="F620" s="27" t="s">
        <v>14</v>
      </c>
      <c r="G620" s="27">
        <v>12051.97</v>
      </c>
      <c r="H620" s="27">
        <f t="shared" si="35"/>
        <v>0</v>
      </c>
      <c r="I620" s="18" t="s">
        <v>19</v>
      </c>
      <c r="J620" s="33"/>
      <c r="K620" s="33"/>
      <c r="L620" s="33"/>
      <c r="M620" s="33"/>
      <c r="N620" s="33"/>
      <c r="O620" s="33"/>
      <c r="P620" s="33"/>
      <c r="Q620" s="33"/>
      <c r="R620" s="33"/>
      <c r="S620" s="33"/>
      <c r="T620" s="33"/>
      <c r="U620" s="33"/>
      <c r="V620" s="33"/>
      <c r="W620" s="33"/>
      <c r="X620" s="33"/>
      <c r="Y620" s="33"/>
      <c r="Z620" s="33"/>
      <c r="AA620" s="33"/>
      <c r="AB620" s="33"/>
      <c r="AC620" s="33"/>
      <c r="AD620" s="33"/>
      <c r="AE620" s="33"/>
      <c r="AF620" s="33"/>
      <c r="AG620" s="33"/>
      <c r="AH620" s="33"/>
      <c r="AI620" s="33"/>
      <c r="AJ620" s="33"/>
    </row>
    <row r="621" spans="1:36" s="41" customFormat="1" ht="45" customHeight="1" x14ac:dyDescent="0.25">
      <c r="A621" s="15" t="s">
        <v>16</v>
      </c>
      <c r="B621" s="16" t="s">
        <v>906</v>
      </c>
      <c r="C621" s="15" t="s">
        <v>1085</v>
      </c>
      <c r="D621" s="26">
        <v>45046</v>
      </c>
      <c r="E621" s="27">
        <v>662230.41</v>
      </c>
      <c r="F621" s="18" t="s">
        <v>14</v>
      </c>
      <c r="G621" s="27">
        <v>662230.41</v>
      </c>
      <c r="H621" s="27">
        <f t="shared" si="35"/>
        <v>0</v>
      </c>
      <c r="I621" s="18" t="s">
        <v>19</v>
      </c>
      <c r="J621" s="33"/>
      <c r="K621" s="33"/>
      <c r="L621" s="33"/>
      <c r="M621" s="33"/>
      <c r="N621" s="33"/>
      <c r="O621" s="33"/>
      <c r="P621" s="33"/>
      <c r="Q621" s="33"/>
      <c r="R621" s="33"/>
      <c r="S621" s="33"/>
      <c r="T621" s="33"/>
      <c r="U621" s="33"/>
      <c r="V621" s="33"/>
      <c r="W621" s="33"/>
      <c r="X621" s="33"/>
      <c r="Y621" s="33"/>
      <c r="Z621" s="33"/>
      <c r="AA621" s="33"/>
      <c r="AB621" s="33"/>
      <c r="AC621" s="33"/>
      <c r="AD621" s="33"/>
      <c r="AE621" s="33"/>
      <c r="AF621" s="33"/>
      <c r="AG621" s="33"/>
      <c r="AH621" s="33"/>
      <c r="AI621" s="33"/>
      <c r="AJ621" s="33"/>
    </row>
    <row r="622" spans="1:36" s="41" customFormat="1" ht="45" customHeight="1" x14ac:dyDescent="0.25">
      <c r="A622" s="15" t="s">
        <v>16</v>
      </c>
      <c r="B622" s="16" t="s">
        <v>906</v>
      </c>
      <c r="C622" s="15" t="s">
        <v>1086</v>
      </c>
      <c r="D622" s="26">
        <v>45046</v>
      </c>
      <c r="E622" s="27">
        <v>13900.2</v>
      </c>
      <c r="F622" s="18" t="s">
        <v>14</v>
      </c>
      <c r="G622" s="27">
        <v>13900.2</v>
      </c>
      <c r="H622" s="27">
        <f t="shared" si="35"/>
        <v>0</v>
      </c>
      <c r="I622" s="18" t="s">
        <v>19</v>
      </c>
      <c r="J622" s="33"/>
      <c r="K622" s="33"/>
      <c r="L622" s="33"/>
      <c r="M622" s="33"/>
      <c r="N622" s="33"/>
      <c r="O622" s="33"/>
      <c r="P622" s="33"/>
      <c r="Q622" s="33"/>
      <c r="R622" s="33"/>
      <c r="S622" s="33"/>
      <c r="T622" s="33"/>
      <c r="U622" s="33"/>
      <c r="V622" s="33"/>
      <c r="W622" s="33"/>
      <c r="X622" s="33"/>
      <c r="Y622" s="33"/>
      <c r="Z622" s="33"/>
      <c r="AA622" s="33"/>
      <c r="AB622" s="33"/>
      <c r="AC622" s="33"/>
      <c r="AD622" s="33"/>
      <c r="AE622" s="33"/>
      <c r="AF622" s="33"/>
      <c r="AG622" s="33"/>
      <c r="AH622" s="33"/>
      <c r="AI622" s="33"/>
      <c r="AJ622" s="33"/>
    </row>
    <row r="623" spans="1:36" s="41" customFormat="1" ht="15" customHeight="1" x14ac:dyDescent="0.25">
      <c r="A623" s="25" t="s">
        <v>1087</v>
      </c>
      <c r="B623" s="16"/>
      <c r="C623" s="15"/>
      <c r="D623" s="26"/>
      <c r="E623" s="31">
        <f>SUM(E520:E622)</f>
        <v>4080194.7300000009</v>
      </c>
      <c r="F623" s="31">
        <f t="shared" ref="F623:H623" si="36">SUM(F520:F622)</f>
        <v>0</v>
      </c>
      <c r="G623" s="31">
        <f t="shared" si="36"/>
        <v>4080194.7300000004</v>
      </c>
      <c r="H623" s="31">
        <f t="shared" si="36"/>
        <v>5.5297277867794037E-10</v>
      </c>
      <c r="I623" s="24"/>
      <c r="J623" s="33"/>
      <c r="K623" s="33"/>
      <c r="L623" s="33"/>
      <c r="M623" s="33"/>
      <c r="N623" s="33"/>
      <c r="O623" s="33"/>
      <c r="P623" s="33"/>
      <c r="Q623" s="33"/>
      <c r="R623" s="33"/>
      <c r="S623" s="33"/>
      <c r="T623" s="33"/>
      <c r="U623" s="33"/>
      <c r="V623" s="33"/>
      <c r="W623" s="33"/>
      <c r="X623" s="33"/>
      <c r="Y623" s="33"/>
      <c r="Z623" s="33"/>
      <c r="AA623" s="33"/>
      <c r="AB623" s="33"/>
      <c r="AC623" s="33"/>
      <c r="AD623" s="33"/>
      <c r="AE623" s="33"/>
      <c r="AF623" s="33"/>
      <c r="AG623" s="33"/>
      <c r="AH623" s="33"/>
      <c r="AI623" s="33"/>
      <c r="AJ623" s="33"/>
    </row>
    <row r="624" spans="1:36" s="41" customFormat="1" ht="60" customHeight="1" x14ac:dyDescent="0.25">
      <c r="A624" s="15" t="s">
        <v>561</v>
      </c>
      <c r="B624" s="16" t="s">
        <v>562</v>
      </c>
      <c r="C624" s="15" t="s">
        <v>1088</v>
      </c>
      <c r="D624" s="26">
        <v>45042</v>
      </c>
      <c r="E624" s="27">
        <v>42497.62</v>
      </c>
      <c r="F624" s="18" t="s">
        <v>14</v>
      </c>
      <c r="G624" s="18">
        <v>42497.62</v>
      </c>
      <c r="H624" s="18">
        <f t="shared" ref="H624:H655" si="37">+E624-G624</f>
        <v>0</v>
      </c>
      <c r="I624" s="18" t="s">
        <v>19</v>
      </c>
      <c r="J624" s="33"/>
      <c r="K624" s="33"/>
      <c r="L624" s="33"/>
      <c r="M624" s="33"/>
      <c r="N624" s="33"/>
      <c r="O624" s="33"/>
      <c r="P624" s="33"/>
      <c r="Q624" s="33"/>
      <c r="R624" s="33"/>
      <c r="S624" s="33"/>
      <c r="T624" s="33"/>
      <c r="U624" s="33"/>
      <c r="V624" s="33"/>
      <c r="W624" s="33"/>
      <c r="X624" s="33"/>
      <c r="Y624" s="33"/>
      <c r="Z624" s="33"/>
      <c r="AA624" s="33"/>
      <c r="AB624" s="33"/>
      <c r="AC624" s="33"/>
      <c r="AD624" s="33"/>
      <c r="AE624" s="33"/>
      <c r="AF624" s="33"/>
      <c r="AG624" s="33"/>
      <c r="AH624" s="33"/>
      <c r="AI624" s="33"/>
      <c r="AJ624" s="33"/>
    </row>
    <row r="625" spans="1:36" s="41" customFormat="1" ht="75" customHeight="1" x14ac:dyDescent="0.25">
      <c r="A625" s="15" t="s">
        <v>561</v>
      </c>
      <c r="B625" s="16" t="s">
        <v>1089</v>
      </c>
      <c r="C625" s="15" t="s">
        <v>1090</v>
      </c>
      <c r="D625" s="26">
        <v>45042</v>
      </c>
      <c r="E625" s="27">
        <v>5574.65</v>
      </c>
      <c r="F625" s="18" t="s">
        <v>14</v>
      </c>
      <c r="G625" s="18">
        <v>5574.65</v>
      </c>
      <c r="H625" s="18">
        <f t="shared" si="37"/>
        <v>0</v>
      </c>
      <c r="I625" s="18" t="s">
        <v>19</v>
      </c>
      <c r="J625" s="33"/>
      <c r="K625" s="33"/>
      <c r="L625" s="33"/>
      <c r="M625" s="33"/>
      <c r="N625" s="33"/>
      <c r="O625" s="33"/>
      <c r="P625" s="33"/>
      <c r="Q625" s="33"/>
      <c r="R625" s="33"/>
      <c r="S625" s="33"/>
      <c r="T625" s="33"/>
      <c r="U625" s="33"/>
      <c r="V625" s="33"/>
      <c r="W625" s="33"/>
      <c r="X625" s="33"/>
      <c r="Y625" s="33"/>
      <c r="Z625" s="33"/>
      <c r="AA625" s="33"/>
      <c r="AB625" s="33"/>
      <c r="AC625" s="33"/>
      <c r="AD625" s="33"/>
      <c r="AE625" s="33"/>
      <c r="AF625" s="33"/>
      <c r="AG625" s="33"/>
      <c r="AH625" s="33"/>
      <c r="AI625" s="33"/>
      <c r="AJ625" s="33"/>
    </row>
    <row r="626" spans="1:36" s="41" customFormat="1" ht="60" customHeight="1" x14ac:dyDescent="0.25">
      <c r="A626" s="15" t="s">
        <v>1700</v>
      </c>
      <c r="B626" s="16" t="s">
        <v>1091</v>
      </c>
      <c r="C626" s="15" t="s">
        <v>1092</v>
      </c>
      <c r="D626" s="26">
        <v>45046</v>
      </c>
      <c r="E626" s="27">
        <v>3362.55</v>
      </c>
      <c r="F626" s="18" t="s">
        <v>14</v>
      </c>
      <c r="G626" s="18">
        <v>3362.55</v>
      </c>
      <c r="H626" s="18">
        <f t="shared" si="37"/>
        <v>0</v>
      </c>
      <c r="I626" s="18" t="s">
        <v>19</v>
      </c>
      <c r="J626" s="33"/>
      <c r="K626" s="33"/>
      <c r="L626" s="33"/>
      <c r="M626" s="33"/>
      <c r="N626" s="33"/>
      <c r="O626" s="33"/>
      <c r="P626" s="33"/>
      <c r="Q626" s="33"/>
      <c r="R626" s="33"/>
      <c r="S626" s="33"/>
      <c r="T626" s="33"/>
      <c r="U626" s="33"/>
      <c r="V626" s="33"/>
      <c r="W626" s="33"/>
      <c r="X626" s="33"/>
      <c r="Y626" s="33"/>
      <c r="Z626" s="33"/>
      <c r="AA626" s="33"/>
      <c r="AB626" s="33"/>
      <c r="AC626" s="33"/>
      <c r="AD626" s="33"/>
      <c r="AE626" s="33"/>
      <c r="AF626" s="33"/>
      <c r="AG626" s="33"/>
      <c r="AH626" s="33"/>
      <c r="AI626" s="33"/>
      <c r="AJ626" s="33"/>
    </row>
    <row r="627" spans="1:36" s="41" customFormat="1" ht="90" customHeight="1" x14ac:dyDescent="0.25">
      <c r="A627" s="15" t="s">
        <v>166</v>
      </c>
      <c r="B627" s="40" t="s">
        <v>1093</v>
      </c>
      <c r="C627" s="15" t="s">
        <v>1094</v>
      </c>
      <c r="D627" s="26">
        <v>45047</v>
      </c>
      <c r="E627" s="27">
        <v>19728.28</v>
      </c>
      <c r="F627" s="18" t="s">
        <v>14</v>
      </c>
      <c r="G627" s="18">
        <v>19728.28</v>
      </c>
      <c r="H627" s="18">
        <f t="shared" si="37"/>
        <v>0</v>
      </c>
      <c r="I627" s="18" t="s">
        <v>19</v>
      </c>
      <c r="J627" s="33"/>
      <c r="K627" s="33"/>
      <c r="L627" s="33"/>
      <c r="M627" s="33"/>
      <c r="N627" s="33"/>
      <c r="O627" s="33"/>
      <c r="P627" s="33"/>
      <c r="Q627" s="33"/>
      <c r="R627" s="33"/>
      <c r="S627" s="33"/>
      <c r="T627" s="33"/>
      <c r="U627" s="33"/>
      <c r="V627" s="33"/>
      <c r="W627" s="33"/>
      <c r="X627" s="33"/>
      <c r="Y627" s="33"/>
      <c r="Z627" s="33"/>
      <c r="AA627" s="33"/>
      <c r="AB627" s="33"/>
      <c r="AC627" s="33"/>
      <c r="AD627" s="33"/>
      <c r="AE627" s="33"/>
      <c r="AF627" s="33"/>
      <c r="AG627" s="33"/>
      <c r="AH627" s="33"/>
      <c r="AI627" s="33"/>
      <c r="AJ627" s="33"/>
    </row>
    <row r="628" spans="1:36" s="41" customFormat="1" ht="30" customHeight="1" x14ac:dyDescent="0.25">
      <c r="A628" s="15" t="s">
        <v>153</v>
      </c>
      <c r="B628" s="34" t="s">
        <v>154</v>
      </c>
      <c r="C628" s="15" t="s">
        <v>1095</v>
      </c>
      <c r="D628" s="26">
        <v>45048</v>
      </c>
      <c r="E628" s="27">
        <v>3864</v>
      </c>
      <c r="F628" s="18" t="s">
        <v>14</v>
      </c>
      <c r="G628" s="18">
        <v>3864</v>
      </c>
      <c r="H628" s="18">
        <f t="shared" si="37"/>
        <v>0</v>
      </c>
      <c r="I628" s="18" t="s">
        <v>19</v>
      </c>
      <c r="J628" s="33"/>
      <c r="K628" s="33"/>
      <c r="L628" s="33"/>
      <c r="M628" s="33"/>
      <c r="N628" s="33"/>
      <c r="O628" s="33"/>
      <c r="P628" s="33"/>
      <c r="Q628" s="33"/>
      <c r="R628" s="33"/>
      <c r="S628" s="33"/>
      <c r="T628" s="33"/>
      <c r="U628" s="33"/>
      <c r="V628" s="33"/>
      <c r="W628" s="33"/>
      <c r="X628" s="33"/>
      <c r="Y628" s="33"/>
      <c r="Z628" s="33"/>
      <c r="AA628" s="33"/>
      <c r="AB628" s="33"/>
      <c r="AC628" s="33"/>
      <c r="AD628" s="33"/>
      <c r="AE628" s="33"/>
      <c r="AF628" s="33"/>
      <c r="AG628" s="33"/>
      <c r="AH628" s="33"/>
      <c r="AI628" s="33"/>
      <c r="AJ628" s="33"/>
    </row>
    <row r="629" spans="1:36" s="41" customFormat="1" ht="60" customHeight="1" x14ac:dyDescent="0.25">
      <c r="A629" s="15" t="s">
        <v>84</v>
      </c>
      <c r="B629" s="34" t="s">
        <v>1056</v>
      </c>
      <c r="C629" s="15" t="s">
        <v>1096</v>
      </c>
      <c r="D629" s="17">
        <v>45048</v>
      </c>
      <c r="E629" s="27">
        <v>4095</v>
      </c>
      <c r="F629" s="18" t="s">
        <v>14</v>
      </c>
      <c r="G629" s="27">
        <v>4095</v>
      </c>
      <c r="H629" s="18">
        <f t="shared" si="37"/>
        <v>0</v>
      </c>
      <c r="I629" s="18" t="s">
        <v>19</v>
      </c>
      <c r="J629" s="33"/>
      <c r="K629" s="33"/>
      <c r="L629" s="33"/>
      <c r="M629" s="33"/>
      <c r="N629" s="33"/>
      <c r="O629" s="33"/>
      <c r="P629" s="33"/>
      <c r="Q629" s="33"/>
      <c r="R629" s="33"/>
      <c r="S629" s="33"/>
      <c r="T629" s="33"/>
      <c r="U629" s="33"/>
      <c r="V629" s="33"/>
      <c r="W629" s="33"/>
      <c r="X629" s="33"/>
      <c r="Y629" s="33"/>
      <c r="Z629" s="33"/>
      <c r="AA629" s="33"/>
      <c r="AB629" s="33"/>
      <c r="AC629" s="33"/>
      <c r="AD629" s="33"/>
      <c r="AE629" s="33"/>
      <c r="AF629" s="33"/>
      <c r="AG629" s="33"/>
      <c r="AH629" s="33"/>
      <c r="AI629" s="33"/>
      <c r="AJ629" s="33"/>
    </row>
    <row r="630" spans="1:36" s="41" customFormat="1" ht="60" customHeight="1" x14ac:dyDescent="0.25">
      <c r="A630" s="15" t="s">
        <v>1097</v>
      </c>
      <c r="B630" s="16" t="s">
        <v>357</v>
      </c>
      <c r="C630" s="15" t="s">
        <v>1098</v>
      </c>
      <c r="D630" s="26">
        <v>45048</v>
      </c>
      <c r="E630" s="27">
        <v>48435.88</v>
      </c>
      <c r="F630" s="27" t="s">
        <v>14</v>
      </c>
      <c r="G630" s="27">
        <v>48435.88</v>
      </c>
      <c r="H630" s="18">
        <f t="shared" si="37"/>
        <v>0</v>
      </c>
      <c r="I630" s="18" t="s">
        <v>19</v>
      </c>
      <c r="J630" s="33"/>
      <c r="K630" s="33"/>
      <c r="L630" s="33"/>
      <c r="M630" s="33"/>
      <c r="N630" s="33"/>
      <c r="O630" s="33"/>
      <c r="P630" s="33"/>
      <c r="Q630" s="33"/>
      <c r="R630" s="33"/>
      <c r="S630" s="33"/>
      <c r="T630" s="33"/>
      <c r="U630" s="33"/>
      <c r="V630" s="33"/>
      <c r="W630" s="33"/>
      <c r="X630" s="33"/>
      <c r="Y630" s="33"/>
      <c r="Z630" s="33"/>
      <c r="AA630" s="33"/>
      <c r="AB630" s="33"/>
      <c r="AC630" s="33"/>
      <c r="AD630" s="33"/>
      <c r="AE630" s="33"/>
      <c r="AF630" s="33"/>
      <c r="AG630" s="33"/>
      <c r="AH630" s="33"/>
      <c r="AI630" s="33"/>
      <c r="AJ630" s="33"/>
    </row>
    <row r="631" spans="1:36" s="41" customFormat="1" ht="75" customHeight="1" x14ac:dyDescent="0.25">
      <c r="A631" s="39" t="s">
        <v>672</v>
      </c>
      <c r="B631" s="34" t="s">
        <v>1099</v>
      </c>
      <c r="C631" s="15" t="s">
        <v>1100</v>
      </c>
      <c r="D631" s="17">
        <v>45049</v>
      </c>
      <c r="E631" s="27">
        <v>4584</v>
      </c>
      <c r="F631" s="18" t="s">
        <v>14</v>
      </c>
      <c r="G631" s="27">
        <v>4584</v>
      </c>
      <c r="H631" s="18">
        <f t="shared" si="37"/>
        <v>0</v>
      </c>
      <c r="I631" s="18" t="s">
        <v>19</v>
      </c>
      <c r="J631" s="33"/>
      <c r="K631" s="33"/>
      <c r="L631" s="33"/>
      <c r="M631" s="33"/>
      <c r="N631" s="33"/>
      <c r="O631" s="33"/>
      <c r="P631" s="33"/>
      <c r="Q631" s="33"/>
      <c r="R631" s="33"/>
      <c r="S631" s="33"/>
      <c r="T631" s="33"/>
      <c r="U631" s="33"/>
      <c r="V631" s="33"/>
      <c r="W631" s="33"/>
      <c r="X631" s="33"/>
      <c r="Y631" s="33"/>
      <c r="Z631" s="33"/>
      <c r="AA631" s="33"/>
      <c r="AB631" s="33"/>
      <c r="AC631" s="33"/>
      <c r="AD631" s="33"/>
      <c r="AE631" s="33"/>
      <c r="AF631" s="33"/>
      <c r="AG631" s="33"/>
      <c r="AH631" s="33"/>
      <c r="AI631" s="33"/>
      <c r="AJ631" s="33"/>
    </row>
    <row r="632" spans="1:36" s="41" customFormat="1" ht="75" customHeight="1" x14ac:dyDescent="0.25">
      <c r="A632" s="39" t="s">
        <v>672</v>
      </c>
      <c r="B632" s="34" t="s">
        <v>1099</v>
      </c>
      <c r="C632" s="15" t="s">
        <v>1101</v>
      </c>
      <c r="D632" s="17">
        <v>45049</v>
      </c>
      <c r="E632" s="27">
        <v>1528</v>
      </c>
      <c r="F632" s="18" t="s">
        <v>14</v>
      </c>
      <c r="G632" s="27">
        <v>1528</v>
      </c>
      <c r="H632" s="18">
        <f t="shared" si="37"/>
        <v>0</v>
      </c>
      <c r="I632" s="18" t="s">
        <v>19</v>
      </c>
      <c r="J632" s="33"/>
      <c r="K632" s="33"/>
      <c r="L632" s="33"/>
      <c r="M632" s="33"/>
      <c r="N632" s="33"/>
      <c r="O632" s="33"/>
      <c r="P632" s="33"/>
      <c r="Q632" s="33"/>
      <c r="R632" s="33"/>
      <c r="S632" s="33"/>
      <c r="T632" s="33"/>
      <c r="U632" s="33"/>
      <c r="V632" s="33"/>
      <c r="W632" s="33"/>
      <c r="X632" s="33"/>
      <c r="Y632" s="33"/>
      <c r="Z632" s="33"/>
      <c r="AA632" s="33"/>
      <c r="AB632" s="33"/>
      <c r="AC632" s="33"/>
      <c r="AD632" s="33"/>
      <c r="AE632" s="33"/>
      <c r="AF632" s="33"/>
      <c r="AG632" s="33"/>
      <c r="AH632" s="33"/>
      <c r="AI632" s="33"/>
      <c r="AJ632" s="33"/>
    </row>
    <row r="633" spans="1:36" s="41" customFormat="1" ht="75" customHeight="1" x14ac:dyDescent="0.25">
      <c r="A633" s="39" t="s">
        <v>672</v>
      </c>
      <c r="B633" s="34" t="s">
        <v>1099</v>
      </c>
      <c r="C633" s="15" t="s">
        <v>1102</v>
      </c>
      <c r="D633" s="17">
        <v>45049</v>
      </c>
      <c r="E633" s="27">
        <v>4584</v>
      </c>
      <c r="F633" s="18" t="s">
        <v>14</v>
      </c>
      <c r="G633" s="27">
        <v>4584</v>
      </c>
      <c r="H633" s="18">
        <f t="shared" si="37"/>
        <v>0</v>
      </c>
      <c r="I633" s="18" t="s">
        <v>19</v>
      </c>
      <c r="J633" s="33"/>
      <c r="K633" s="33"/>
      <c r="L633" s="33"/>
      <c r="M633" s="33"/>
      <c r="N633" s="33"/>
      <c r="O633" s="33"/>
      <c r="P633" s="33"/>
      <c r="Q633" s="33"/>
      <c r="R633" s="33"/>
      <c r="S633" s="33"/>
      <c r="T633" s="33"/>
      <c r="U633" s="33"/>
      <c r="V633" s="33"/>
      <c r="W633" s="33"/>
      <c r="X633" s="33"/>
      <c r="Y633" s="33"/>
      <c r="Z633" s="33"/>
      <c r="AA633" s="33"/>
      <c r="AB633" s="33"/>
      <c r="AC633" s="33"/>
      <c r="AD633" s="33"/>
      <c r="AE633" s="33"/>
      <c r="AF633" s="33"/>
      <c r="AG633" s="33"/>
      <c r="AH633" s="33"/>
      <c r="AI633" s="33"/>
      <c r="AJ633" s="33"/>
    </row>
    <row r="634" spans="1:36" s="41" customFormat="1" ht="60" customHeight="1" x14ac:dyDescent="0.25">
      <c r="A634" s="15" t="s">
        <v>486</v>
      </c>
      <c r="B634" s="16" t="s">
        <v>1103</v>
      </c>
      <c r="C634" s="15" t="s">
        <v>1104</v>
      </c>
      <c r="D634" s="26">
        <v>45049</v>
      </c>
      <c r="E634" s="27">
        <v>150450</v>
      </c>
      <c r="F634" s="27" t="s">
        <v>14</v>
      </c>
      <c r="G634" s="27">
        <v>150450</v>
      </c>
      <c r="H634" s="27">
        <f t="shared" si="37"/>
        <v>0</v>
      </c>
      <c r="I634" s="18" t="s">
        <v>19</v>
      </c>
      <c r="J634" s="33"/>
      <c r="K634" s="33"/>
      <c r="L634" s="33"/>
      <c r="M634" s="33"/>
      <c r="N634" s="33"/>
      <c r="O634" s="33"/>
      <c r="P634" s="33"/>
      <c r="Q634" s="33"/>
      <c r="R634" s="33"/>
      <c r="S634" s="33"/>
      <c r="T634" s="33"/>
      <c r="U634" s="33"/>
      <c r="V634" s="33"/>
      <c r="W634" s="33"/>
      <c r="X634" s="33"/>
      <c r="Y634" s="33"/>
      <c r="Z634" s="33"/>
      <c r="AA634" s="33"/>
      <c r="AB634" s="33"/>
      <c r="AC634" s="33"/>
      <c r="AD634" s="33"/>
      <c r="AE634" s="33"/>
      <c r="AF634" s="33"/>
      <c r="AG634" s="33"/>
      <c r="AH634" s="33"/>
      <c r="AI634" s="33"/>
      <c r="AJ634" s="33"/>
    </row>
    <row r="635" spans="1:36" s="41" customFormat="1" ht="60" customHeight="1" x14ac:dyDescent="0.25">
      <c r="A635" s="15" t="s">
        <v>169</v>
      </c>
      <c r="B635" s="16" t="s">
        <v>1105</v>
      </c>
      <c r="C635" s="15" t="s">
        <v>1106</v>
      </c>
      <c r="D635" s="26">
        <v>45049</v>
      </c>
      <c r="E635" s="27">
        <v>23065.98</v>
      </c>
      <c r="F635" s="18" t="s">
        <v>14</v>
      </c>
      <c r="G635" s="27">
        <v>23065.98</v>
      </c>
      <c r="H635" s="18">
        <f t="shared" si="37"/>
        <v>0</v>
      </c>
      <c r="I635" s="18" t="s">
        <v>19</v>
      </c>
      <c r="J635" s="33"/>
      <c r="K635" s="33"/>
      <c r="L635" s="33"/>
      <c r="M635" s="33"/>
      <c r="N635" s="33"/>
      <c r="O635" s="33"/>
      <c r="P635" s="33"/>
      <c r="Q635" s="33"/>
      <c r="R635" s="33"/>
      <c r="S635" s="33"/>
      <c r="T635" s="33"/>
      <c r="U635" s="33"/>
      <c r="V635" s="33"/>
      <c r="W635" s="33"/>
      <c r="X635" s="33"/>
      <c r="Y635" s="33"/>
      <c r="Z635" s="33"/>
      <c r="AA635" s="33"/>
      <c r="AB635" s="33"/>
      <c r="AC635" s="33"/>
      <c r="AD635" s="33"/>
      <c r="AE635" s="33"/>
      <c r="AF635" s="33"/>
      <c r="AG635" s="33"/>
      <c r="AH635" s="33"/>
      <c r="AI635" s="33"/>
      <c r="AJ635" s="33"/>
    </row>
    <row r="636" spans="1:36" s="41" customFormat="1" ht="30" customHeight="1" x14ac:dyDescent="0.25">
      <c r="A636" s="15" t="s">
        <v>169</v>
      </c>
      <c r="B636" s="16" t="s">
        <v>172</v>
      </c>
      <c r="C636" s="15" t="s">
        <v>1106</v>
      </c>
      <c r="D636" s="26">
        <v>45049</v>
      </c>
      <c r="E636" s="27">
        <v>2130</v>
      </c>
      <c r="F636" s="18" t="s">
        <v>14</v>
      </c>
      <c r="G636" s="27">
        <v>2130</v>
      </c>
      <c r="H636" s="18">
        <f t="shared" si="37"/>
        <v>0</v>
      </c>
      <c r="I636" s="18" t="s">
        <v>19</v>
      </c>
      <c r="J636" s="33"/>
      <c r="K636" s="33"/>
      <c r="L636" s="33"/>
      <c r="M636" s="33"/>
      <c r="N636" s="33"/>
      <c r="O636" s="33"/>
      <c r="P636" s="33"/>
      <c r="Q636" s="33"/>
      <c r="R636" s="33"/>
      <c r="S636" s="33"/>
      <c r="T636" s="33"/>
      <c r="U636" s="33"/>
      <c r="V636" s="33"/>
      <c r="W636" s="33"/>
      <c r="X636" s="33"/>
      <c r="Y636" s="33"/>
      <c r="Z636" s="33"/>
      <c r="AA636" s="33"/>
      <c r="AB636" s="33"/>
      <c r="AC636" s="33"/>
      <c r="AD636" s="33"/>
      <c r="AE636" s="33"/>
      <c r="AF636" s="33"/>
      <c r="AG636" s="33"/>
      <c r="AH636" s="33"/>
      <c r="AI636" s="33"/>
      <c r="AJ636" s="33"/>
    </row>
    <row r="637" spans="1:36" s="41" customFormat="1" ht="30" customHeight="1" x14ac:dyDescent="0.25">
      <c r="A637" s="15" t="s">
        <v>169</v>
      </c>
      <c r="B637" s="16" t="s">
        <v>173</v>
      </c>
      <c r="C637" s="15" t="s">
        <v>1106</v>
      </c>
      <c r="D637" s="26">
        <v>45049</v>
      </c>
      <c r="E637" s="27">
        <v>2127</v>
      </c>
      <c r="F637" s="18" t="s">
        <v>14</v>
      </c>
      <c r="G637" s="27">
        <v>2127</v>
      </c>
      <c r="H637" s="18">
        <f t="shared" si="37"/>
        <v>0</v>
      </c>
      <c r="I637" s="18" t="s">
        <v>19</v>
      </c>
      <c r="J637" s="33"/>
      <c r="K637" s="33"/>
      <c r="L637" s="33"/>
      <c r="M637" s="33"/>
      <c r="N637" s="33"/>
      <c r="O637" s="33"/>
      <c r="P637" s="33"/>
      <c r="Q637" s="33"/>
      <c r="R637" s="33"/>
      <c r="S637" s="33"/>
      <c r="T637" s="33"/>
      <c r="U637" s="33"/>
      <c r="V637" s="33"/>
      <c r="W637" s="33"/>
      <c r="X637" s="33"/>
      <c r="Y637" s="33"/>
      <c r="Z637" s="33"/>
      <c r="AA637" s="33"/>
      <c r="AB637" s="33"/>
      <c r="AC637" s="33"/>
      <c r="AD637" s="33"/>
      <c r="AE637" s="33"/>
      <c r="AF637" s="33"/>
      <c r="AG637" s="33"/>
      <c r="AH637" s="33"/>
      <c r="AI637" s="33"/>
      <c r="AJ637" s="33"/>
    </row>
    <row r="638" spans="1:36" s="41" customFormat="1" ht="45" customHeight="1" x14ac:dyDescent="0.25">
      <c r="A638" s="15" t="s">
        <v>169</v>
      </c>
      <c r="B638" s="16" t="s">
        <v>174</v>
      </c>
      <c r="C638" s="15" t="s">
        <v>1106</v>
      </c>
      <c r="D638" s="26">
        <v>45049</v>
      </c>
      <c r="E638" s="27">
        <v>360</v>
      </c>
      <c r="F638" s="18" t="s">
        <v>14</v>
      </c>
      <c r="G638" s="27">
        <v>360</v>
      </c>
      <c r="H638" s="18">
        <f t="shared" si="37"/>
        <v>0</v>
      </c>
      <c r="I638" s="18" t="s">
        <v>19</v>
      </c>
      <c r="J638" s="33"/>
      <c r="K638" s="33"/>
      <c r="L638" s="33"/>
      <c r="M638" s="33"/>
      <c r="N638" s="33"/>
      <c r="O638" s="33"/>
      <c r="P638" s="33"/>
      <c r="Q638" s="33"/>
      <c r="R638" s="33"/>
      <c r="S638" s="33"/>
      <c r="T638" s="33"/>
      <c r="U638" s="33"/>
      <c r="V638" s="33"/>
      <c r="W638" s="33"/>
      <c r="X638" s="33"/>
      <c r="Y638" s="33"/>
      <c r="Z638" s="33"/>
      <c r="AA638" s="33"/>
      <c r="AB638" s="33"/>
      <c r="AC638" s="33"/>
      <c r="AD638" s="33"/>
      <c r="AE638" s="33"/>
      <c r="AF638" s="33"/>
      <c r="AG638" s="33"/>
      <c r="AH638" s="33"/>
      <c r="AI638" s="33"/>
      <c r="AJ638" s="33"/>
    </row>
    <row r="639" spans="1:36" s="41" customFormat="1" ht="60" customHeight="1" x14ac:dyDescent="0.25">
      <c r="A639" s="15" t="s">
        <v>303</v>
      </c>
      <c r="B639" s="16" t="s">
        <v>1107</v>
      </c>
      <c r="C639" s="15" t="s">
        <v>1108</v>
      </c>
      <c r="D639" s="26">
        <v>45049</v>
      </c>
      <c r="E639" s="27">
        <v>51000</v>
      </c>
      <c r="F639" s="27" t="s">
        <v>14</v>
      </c>
      <c r="G639" s="27">
        <v>51000</v>
      </c>
      <c r="H639" s="27">
        <f t="shared" si="37"/>
        <v>0</v>
      </c>
      <c r="I639" s="18" t="s">
        <v>19</v>
      </c>
      <c r="J639" s="33"/>
      <c r="K639" s="33"/>
      <c r="L639" s="33"/>
      <c r="M639" s="33"/>
      <c r="N639" s="33"/>
      <c r="O639" s="33"/>
      <c r="P639" s="33"/>
      <c r="Q639" s="33"/>
      <c r="R639" s="33"/>
      <c r="S639" s="33"/>
      <c r="T639" s="33"/>
      <c r="U639" s="33"/>
      <c r="V639" s="33"/>
      <c r="W639" s="33"/>
      <c r="X639" s="33"/>
      <c r="Y639" s="33"/>
      <c r="Z639" s="33"/>
      <c r="AA639" s="33"/>
      <c r="AB639" s="33"/>
      <c r="AC639" s="33"/>
      <c r="AD639" s="33"/>
      <c r="AE639" s="33"/>
      <c r="AF639" s="33"/>
      <c r="AG639" s="33"/>
      <c r="AH639" s="33"/>
      <c r="AI639" s="33"/>
      <c r="AJ639" s="33"/>
    </row>
    <row r="640" spans="1:36" s="41" customFormat="1" ht="45" customHeight="1" x14ac:dyDescent="0.25">
      <c r="A640" s="15" t="s">
        <v>303</v>
      </c>
      <c r="B640" s="16" t="s">
        <v>1109</v>
      </c>
      <c r="C640" s="15" t="s">
        <v>1110</v>
      </c>
      <c r="D640" s="26">
        <v>45049</v>
      </c>
      <c r="E640" s="27">
        <v>5000</v>
      </c>
      <c r="F640" s="27" t="s">
        <v>14</v>
      </c>
      <c r="G640" s="27">
        <v>5000</v>
      </c>
      <c r="H640" s="27">
        <f t="shared" si="37"/>
        <v>0</v>
      </c>
      <c r="I640" s="18" t="s">
        <v>19</v>
      </c>
      <c r="J640" s="33"/>
      <c r="K640" s="33"/>
      <c r="L640" s="33"/>
      <c r="M640" s="33"/>
      <c r="N640" s="33"/>
      <c r="O640" s="33"/>
      <c r="P640" s="33"/>
      <c r="Q640" s="33"/>
      <c r="R640" s="33"/>
      <c r="S640" s="33"/>
      <c r="T640" s="33"/>
      <c r="U640" s="33"/>
      <c r="V640" s="33"/>
      <c r="W640" s="33"/>
      <c r="X640" s="33"/>
      <c r="Y640" s="33"/>
      <c r="Z640" s="33"/>
      <c r="AA640" s="33"/>
      <c r="AB640" s="33"/>
      <c r="AC640" s="33"/>
      <c r="AD640" s="33"/>
      <c r="AE640" s="33"/>
      <c r="AF640" s="33"/>
      <c r="AG640" s="33"/>
      <c r="AH640" s="33"/>
      <c r="AI640" s="33"/>
      <c r="AJ640" s="33"/>
    </row>
    <row r="641" spans="1:36" s="41" customFormat="1" ht="60" customHeight="1" x14ac:dyDescent="0.25">
      <c r="A641" s="15" t="s">
        <v>303</v>
      </c>
      <c r="B641" s="16" t="s">
        <v>1111</v>
      </c>
      <c r="C641" s="15" t="s">
        <v>783</v>
      </c>
      <c r="D641" s="26">
        <v>45049</v>
      </c>
      <c r="E641" s="27">
        <v>6060</v>
      </c>
      <c r="F641" s="27" t="s">
        <v>14</v>
      </c>
      <c r="G641" s="27">
        <v>6060</v>
      </c>
      <c r="H641" s="27">
        <f t="shared" si="37"/>
        <v>0</v>
      </c>
      <c r="I641" s="18" t="s">
        <v>19</v>
      </c>
      <c r="J641" s="33"/>
      <c r="K641" s="33"/>
      <c r="L641" s="33"/>
      <c r="M641" s="33"/>
      <c r="N641" s="33"/>
      <c r="O641" s="33"/>
      <c r="P641" s="33"/>
      <c r="Q641" s="33"/>
      <c r="R641" s="33"/>
      <c r="S641" s="33"/>
      <c r="T641" s="33"/>
      <c r="U641" s="33"/>
      <c r="V641" s="33"/>
      <c r="W641" s="33"/>
      <c r="X641" s="33"/>
      <c r="Y641" s="33"/>
      <c r="Z641" s="33"/>
      <c r="AA641" s="33"/>
      <c r="AB641" s="33"/>
      <c r="AC641" s="33"/>
      <c r="AD641" s="33"/>
      <c r="AE641" s="33"/>
      <c r="AF641" s="33"/>
      <c r="AG641" s="33"/>
      <c r="AH641" s="33"/>
      <c r="AI641" s="33"/>
      <c r="AJ641" s="33"/>
    </row>
    <row r="642" spans="1:36" s="41" customFormat="1" ht="60" customHeight="1" x14ac:dyDescent="0.25">
      <c r="A642" s="15" t="s">
        <v>303</v>
      </c>
      <c r="B642" s="16" t="s">
        <v>1112</v>
      </c>
      <c r="C642" s="15" t="s">
        <v>1113</v>
      </c>
      <c r="D642" s="26">
        <v>45049</v>
      </c>
      <c r="E642" s="27">
        <v>57760</v>
      </c>
      <c r="F642" s="27" t="s">
        <v>14</v>
      </c>
      <c r="G642" s="27">
        <v>57760</v>
      </c>
      <c r="H642" s="27">
        <f t="shared" si="37"/>
        <v>0</v>
      </c>
      <c r="I642" s="18" t="s">
        <v>19</v>
      </c>
      <c r="J642" s="33"/>
      <c r="K642" s="33"/>
      <c r="L642" s="33"/>
      <c r="M642" s="33"/>
      <c r="N642" s="33"/>
      <c r="O642" s="33"/>
      <c r="P642" s="33"/>
      <c r="Q642" s="33"/>
      <c r="R642" s="33"/>
      <c r="S642" s="33"/>
      <c r="T642" s="33"/>
      <c r="U642" s="33"/>
      <c r="V642" s="33"/>
      <c r="W642" s="33"/>
      <c r="X642" s="33"/>
      <c r="Y642" s="33"/>
      <c r="Z642" s="33"/>
      <c r="AA642" s="33"/>
      <c r="AB642" s="33"/>
      <c r="AC642" s="33"/>
      <c r="AD642" s="33"/>
      <c r="AE642" s="33"/>
      <c r="AF642" s="33"/>
      <c r="AG642" s="33"/>
      <c r="AH642" s="33"/>
      <c r="AI642" s="33"/>
      <c r="AJ642" s="33"/>
    </row>
    <row r="643" spans="1:36" s="41" customFormat="1" ht="45" customHeight="1" x14ac:dyDescent="0.25">
      <c r="A643" s="15" t="s">
        <v>1114</v>
      </c>
      <c r="B643" s="16" t="s">
        <v>1115</v>
      </c>
      <c r="C643" s="15">
        <v>11100</v>
      </c>
      <c r="D643" s="26">
        <v>45050</v>
      </c>
      <c r="E643" s="27">
        <v>2000</v>
      </c>
      <c r="F643" s="27" t="s">
        <v>14</v>
      </c>
      <c r="G643" s="27">
        <v>2000</v>
      </c>
      <c r="H643" s="27">
        <f t="shared" si="37"/>
        <v>0</v>
      </c>
      <c r="I643" s="18" t="s">
        <v>19</v>
      </c>
      <c r="J643" s="33"/>
      <c r="K643" s="33"/>
      <c r="L643" s="33"/>
      <c r="M643" s="33"/>
      <c r="N643" s="33"/>
      <c r="O643" s="33"/>
      <c r="P643" s="33"/>
      <c r="Q643" s="33"/>
      <c r="R643" s="33"/>
      <c r="S643" s="33"/>
      <c r="T643" s="33"/>
      <c r="U643" s="33"/>
      <c r="V643" s="33"/>
      <c r="W643" s="33"/>
      <c r="X643" s="33"/>
      <c r="Y643" s="33"/>
      <c r="Z643" s="33"/>
      <c r="AA643" s="33"/>
      <c r="AB643" s="33"/>
      <c r="AC643" s="33"/>
      <c r="AD643" s="33"/>
      <c r="AE643" s="33"/>
      <c r="AF643" s="33"/>
      <c r="AG643" s="33"/>
      <c r="AH643" s="33"/>
      <c r="AI643" s="33"/>
      <c r="AJ643" s="33"/>
    </row>
    <row r="644" spans="1:36" s="41" customFormat="1" ht="90" customHeight="1" x14ac:dyDescent="0.25">
      <c r="A644" s="15" t="s">
        <v>303</v>
      </c>
      <c r="B644" s="16" t="s">
        <v>1116</v>
      </c>
      <c r="C644" s="15" t="s">
        <v>1117</v>
      </c>
      <c r="D644" s="26">
        <v>45050</v>
      </c>
      <c r="E644" s="27">
        <v>52860</v>
      </c>
      <c r="F644" s="27" t="s">
        <v>14</v>
      </c>
      <c r="G644" s="27">
        <v>52860</v>
      </c>
      <c r="H644" s="27">
        <f t="shared" si="37"/>
        <v>0</v>
      </c>
      <c r="I644" s="18" t="s">
        <v>19</v>
      </c>
      <c r="J644" s="33"/>
      <c r="K644" s="33"/>
      <c r="L644" s="33"/>
      <c r="M644" s="33"/>
      <c r="N644" s="33"/>
      <c r="O644" s="33"/>
      <c r="P644" s="33"/>
      <c r="Q644" s="33"/>
      <c r="R644" s="33"/>
      <c r="S644" s="33"/>
      <c r="T644" s="33"/>
      <c r="U644" s="33"/>
      <c r="V644" s="33"/>
      <c r="W644" s="33"/>
      <c r="X644" s="33"/>
      <c r="Y644" s="33"/>
      <c r="Z644" s="33"/>
      <c r="AA644" s="33"/>
      <c r="AB644" s="33"/>
      <c r="AC644" s="33"/>
      <c r="AD644" s="33"/>
      <c r="AE644" s="33"/>
      <c r="AF644" s="33"/>
      <c r="AG644" s="33"/>
      <c r="AH644" s="33"/>
      <c r="AI644" s="33"/>
      <c r="AJ644" s="33"/>
    </row>
    <row r="645" spans="1:36" s="41" customFormat="1" ht="90" customHeight="1" x14ac:dyDescent="0.25">
      <c r="A645" s="15" t="s">
        <v>303</v>
      </c>
      <c r="B645" s="16" t="s">
        <v>1118</v>
      </c>
      <c r="C645" s="15" t="s">
        <v>1119</v>
      </c>
      <c r="D645" s="26">
        <v>45050</v>
      </c>
      <c r="E645" s="27">
        <v>72460</v>
      </c>
      <c r="F645" s="27" t="s">
        <v>14</v>
      </c>
      <c r="G645" s="27">
        <v>72460</v>
      </c>
      <c r="H645" s="27">
        <f t="shared" si="37"/>
        <v>0</v>
      </c>
      <c r="I645" s="18" t="s">
        <v>19</v>
      </c>
      <c r="J645" s="33"/>
      <c r="K645" s="33"/>
      <c r="L645" s="33"/>
      <c r="M645" s="33"/>
      <c r="N645" s="33"/>
      <c r="O645" s="33"/>
      <c r="P645" s="33"/>
      <c r="Q645" s="33"/>
      <c r="R645" s="33"/>
      <c r="S645" s="33"/>
      <c r="T645" s="33"/>
      <c r="U645" s="33"/>
      <c r="V645" s="33"/>
      <c r="W645" s="33"/>
      <c r="X645" s="33"/>
      <c r="Y645" s="33"/>
      <c r="Z645" s="33"/>
      <c r="AA645" s="33"/>
      <c r="AB645" s="33"/>
      <c r="AC645" s="33"/>
      <c r="AD645" s="33"/>
      <c r="AE645" s="33"/>
      <c r="AF645" s="33"/>
      <c r="AG645" s="33"/>
      <c r="AH645" s="33"/>
      <c r="AI645" s="33"/>
      <c r="AJ645" s="33"/>
    </row>
    <row r="646" spans="1:36" s="41" customFormat="1" ht="75" customHeight="1" x14ac:dyDescent="0.25">
      <c r="A646" s="15" t="s">
        <v>303</v>
      </c>
      <c r="B646" s="16" t="s">
        <v>1120</v>
      </c>
      <c r="C646" s="15" t="s">
        <v>1121</v>
      </c>
      <c r="D646" s="26">
        <v>45050</v>
      </c>
      <c r="E646" s="27">
        <v>42000</v>
      </c>
      <c r="F646" s="27" t="s">
        <v>14</v>
      </c>
      <c r="G646" s="27">
        <v>42000</v>
      </c>
      <c r="H646" s="27">
        <f t="shared" si="37"/>
        <v>0</v>
      </c>
      <c r="I646" s="18" t="s">
        <v>19</v>
      </c>
      <c r="J646" s="33"/>
      <c r="K646" s="33"/>
      <c r="L646" s="33"/>
      <c r="M646" s="33"/>
      <c r="N646" s="33"/>
      <c r="O646" s="33"/>
      <c r="P646" s="33"/>
      <c r="Q646" s="33"/>
      <c r="R646" s="33"/>
      <c r="S646" s="33"/>
      <c r="T646" s="33"/>
      <c r="U646" s="33"/>
      <c r="V646" s="33"/>
      <c r="W646" s="33"/>
      <c r="X646" s="33"/>
      <c r="Y646" s="33"/>
      <c r="Z646" s="33"/>
      <c r="AA646" s="33"/>
      <c r="AB646" s="33"/>
      <c r="AC646" s="33"/>
      <c r="AD646" s="33"/>
      <c r="AE646" s="33"/>
      <c r="AF646" s="33"/>
      <c r="AG646" s="33"/>
      <c r="AH646" s="33"/>
      <c r="AI646" s="33"/>
      <c r="AJ646" s="33"/>
    </row>
    <row r="647" spans="1:36" s="41" customFormat="1" ht="45" customHeight="1" x14ac:dyDescent="0.25">
      <c r="A647" s="15" t="s">
        <v>341</v>
      </c>
      <c r="B647" s="16" t="s">
        <v>1122</v>
      </c>
      <c r="C647" s="15" t="s">
        <v>1123</v>
      </c>
      <c r="D647" s="26">
        <v>45050</v>
      </c>
      <c r="E647" s="27">
        <v>40474</v>
      </c>
      <c r="F647" s="18" t="s">
        <v>14</v>
      </c>
      <c r="G647" s="18">
        <v>40474</v>
      </c>
      <c r="H647" s="18">
        <f t="shared" si="37"/>
        <v>0</v>
      </c>
      <c r="I647" s="18" t="s">
        <v>19</v>
      </c>
      <c r="J647" s="33"/>
      <c r="K647" s="33"/>
      <c r="L647" s="33"/>
      <c r="M647" s="33"/>
      <c r="N647" s="33"/>
      <c r="O647" s="33"/>
      <c r="P647" s="33"/>
      <c r="Q647" s="33"/>
      <c r="R647" s="33"/>
      <c r="S647" s="33"/>
      <c r="T647" s="33"/>
      <c r="U647" s="33"/>
      <c r="V647" s="33"/>
      <c r="W647" s="33"/>
      <c r="X647" s="33"/>
      <c r="Y647" s="33"/>
      <c r="Z647" s="33"/>
      <c r="AA647" s="33"/>
      <c r="AB647" s="33"/>
      <c r="AC647" s="33"/>
      <c r="AD647" s="33"/>
      <c r="AE647" s="33"/>
      <c r="AF647" s="33"/>
      <c r="AG647" s="33"/>
      <c r="AH647" s="33"/>
      <c r="AI647" s="33"/>
      <c r="AJ647" s="33"/>
    </row>
    <row r="648" spans="1:36" s="41" customFormat="1" ht="45" customHeight="1" x14ac:dyDescent="0.25">
      <c r="A648" s="15" t="s">
        <v>341</v>
      </c>
      <c r="B648" s="16" t="s">
        <v>1124</v>
      </c>
      <c r="C648" s="15" t="s">
        <v>1125</v>
      </c>
      <c r="D648" s="26">
        <v>45050</v>
      </c>
      <c r="E648" s="27">
        <v>40474</v>
      </c>
      <c r="F648" s="18" t="s">
        <v>14</v>
      </c>
      <c r="G648" s="18">
        <v>40474</v>
      </c>
      <c r="H648" s="18">
        <f t="shared" si="37"/>
        <v>0</v>
      </c>
      <c r="I648" s="18" t="s">
        <v>19</v>
      </c>
      <c r="J648" s="33"/>
      <c r="K648" s="33"/>
      <c r="L648" s="33"/>
      <c r="M648" s="33"/>
      <c r="N648" s="33"/>
      <c r="O648" s="33"/>
      <c r="P648" s="33"/>
      <c r="Q648" s="33"/>
      <c r="R648" s="33"/>
      <c r="S648" s="33"/>
      <c r="T648" s="33"/>
      <c r="U648" s="33"/>
      <c r="V648" s="33"/>
      <c r="W648" s="33"/>
      <c r="X648" s="33"/>
      <c r="Y648" s="33"/>
      <c r="Z648" s="33"/>
      <c r="AA648" s="33"/>
      <c r="AB648" s="33"/>
      <c r="AC648" s="33"/>
      <c r="AD648" s="33"/>
      <c r="AE648" s="33"/>
      <c r="AF648" s="33"/>
      <c r="AG648" s="33"/>
      <c r="AH648" s="33"/>
      <c r="AI648" s="33"/>
      <c r="AJ648" s="33"/>
    </row>
    <row r="649" spans="1:36" s="41" customFormat="1" ht="45" customHeight="1" x14ac:dyDescent="0.25">
      <c r="A649" s="15" t="s">
        <v>1126</v>
      </c>
      <c r="B649" s="16" t="s">
        <v>1127</v>
      </c>
      <c r="C649" s="15" t="s">
        <v>1128</v>
      </c>
      <c r="D649" s="26">
        <v>45050</v>
      </c>
      <c r="E649" s="27">
        <v>92186.32</v>
      </c>
      <c r="F649" s="18" t="s">
        <v>14</v>
      </c>
      <c r="G649" s="18">
        <v>92186.32</v>
      </c>
      <c r="H649" s="18">
        <f t="shared" si="37"/>
        <v>0</v>
      </c>
      <c r="I649" s="18" t="s">
        <v>19</v>
      </c>
      <c r="J649" s="33"/>
      <c r="K649" s="33"/>
      <c r="L649" s="33"/>
      <c r="M649" s="33"/>
      <c r="N649" s="33"/>
      <c r="O649" s="33"/>
      <c r="P649" s="33"/>
      <c r="Q649" s="33"/>
      <c r="R649" s="33"/>
      <c r="S649" s="33"/>
      <c r="T649" s="33"/>
      <c r="U649" s="33"/>
      <c r="V649" s="33"/>
      <c r="W649" s="33"/>
      <c r="X649" s="33"/>
      <c r="Y649" s="33"/>
      <c r="Z649" s="33"/>
      <c r="AA649" s="33"/>
      <c r="AB649" s="33"/>
      <c r="AC649" s="33"/>
      <c r="AD649" s="33"/>
      <c r="AE649" s="33"/>
      <c r="AF649" s="33"/>
      <c r="AG649" s="33"/>
      <c r="AH649" s="33"/>
      <c r="AI649" s="33"/>
      <c r="AJ649" s="33"/>
    </row>
    <row r="650" spans="1:36" s="41" customFormat="1" ht="60" customHeight="1" x14ac:dyDescent="0.25">
      <c r="A650" s="15" t="s">
        <v>245</v>
      </c>
      <c r="B650" s="16" t="s">
        <v>1129</v>
      </c>
      <c r="C650" s="15" t="s">
        <v>1130</v>
      </c>
      <c r="D650" s="26">
        <v>45051</v>
      </c>
      <c r="E650" s="27">
        <v>2597.9</v>
      </c>
      <c r="F650" s="18" t="s">
        <v>14</v>
      </c>
      <c r="G650" s="18">
        <v>2597.9</v>
      </c>
      <c r="H650" s="18">
        <f t="shared" si="37"/>
        <v>0</v>
      </c>
      <c r="I650" s="18" t="s">
        <v>19</v>
      </c>
      <c r="J650" s="33"/>
      <c r="K650" s="33"/>
      <c r="L650" s="33"/>
      <c r="M650" s="33"/>
      <c r="N650" s="33"/>
      <c r="O650" s="33"/>
      <c r="P650" s="33"/>
      <c r="Q650" s="33"/>
      <c r="R650" s="33"/>
      <c r="S650" s="33"/>
      <c r="T650" s="33"/>
      <c r="U650" s="33"/>
      <c r="V650" s="33"/>
      <c r="W650" s="33"/>
      <c r="X650" s="33"/>
      <c r="Y650" s="33"/>
      <c r="Z650" s="33"/>
      <c r="AA650" s="33"/>
      <c r="AB650" s="33"/>
      <c r="AC650" s="33"/>
      <c r="AD650" s="33"/>
      <c r="AE650" s="33"/>
      <c r="AF650" s="33"/>
      <c r="AG650" s="33"/>
      <c r="AH650" s="33"/>
      <c r="AI650" s="33"/>
      <c r="AJ650" s="33"/>
    </row>
    <row r="651" spans="1:36" s="41" customFormat="1" ht="90" customHeight="1" x14ac:dyDescent="0.25">
      <c r="A651" s="15" t="s">
        <v>303</v>
      </c>
      <c r="B651" s="16" t="s">
        <v>1131</v>
      </c>
      <c r="C651" s="15" t="s">
        <v>1132</v>
      </c>
      <c r="D651" s="26">
        <v>45051</v>
      </c>
      <c r="E651" s="27">
        <v>53000</v>
      </c>
      <c r="F651" s="27" t="s">
        <v>14</v>
      </c>
      <c r="G651" s="27">
        <v>53000</v>
      </c>
      <c r="H651" s="27">
        <f t="shared" si="37"/>
        <v>0</v>
      </c>
      <c r="I651" s="18" t="s">
        <v>19</v>
      </c>
      <c r="J651" s="33"/>
      <c r="K651" s="33"/>
      <c r="L651" s="33"/>
      <c r="M651" s="33"/>
      <c r="N651" s="33"/>
      <c r="O651" s="33"/>
      <c r="P651" s="33"/>
      <c r="Q651" s="33"/>
      <c r="R651" s="33"/>
      <c r="S651" s="33"/>
      <c r="T651" s="33"/>
      <c r="U651" s="33"/>
      <c r="V651" s="33"/>
      <c r="W651" s="33"/>
      <c r="X651" s="33"/>
      <c r="Y651" s="33"/>
      <c r="Z651" s="33"/>
      <c r="AA651" s="33"/>
      <c r="AB651" s="33"/>
      <c r="AC651" s="33"/>
      <c r="AD651" s="33"/>
      <c r="AE651" s="33"/>
      <c r="AF651" s="33"/>
      <c r="AG651" s="33"/>
      <c r="AH651" s="33"/>
      <c r="AI651" s="33"/>
      <c r="AJ651" s="33"/>
    </row>
    <row r="652" spans="1:36" s="41" customFormat="1" ht="45" customHeight="1" x14ac:dyDescent="0.25">
      <c r="A652" s="15" t="s">
        <v>1133</v>
      </c>
      <c r="B652" s="16" t="s">
        <v>1134</v>
      </c>
      <c r="C652" s="15" t="s">
        <v>1135</v>
      </c>
      <c r="D652" s="26">
        <v>45051</v>
      </c>
      <c r="E652" s="27">
        <v>14536.23</v>
      </c>
      <c r="F652" s="18" t="s">
        <v>14</v>
      </c>
      <c r="G652" s="18">
        <v>14536.23</v>
      </c>
      <c r="H652" s="18">
        <f t="shared" si="37"/>
        <v>0</v>
      </c>
      <c r="I652" s="18" t="s">
        <v>19</v>
      </c>
      <c r="J652" s="33"/>
      <c r="K652" s="33"/>
      <c r="L652" s="33"/>
      <c r="M652" s="33"/>
      <c r="N652" s="33"/>
      <c r="O652" s="33"/>
      <c r="P652" s="33"/>
      <c r="Q652" s="33"/>
      <c r="R652" s="33"/>
      <c r="S652" s="33"/>
      <c r="T652" s="33"/>
      <c r="U652" s="33"/>
      <c r="V652" s="33"/>
      <c r="W652" s="33"/>
      <c r="X652" s="33"/>
      <c r="Y652" s="33"/>
      <c r="Z652" s="33"/>
      <c r="AA652" s="33"/>
      <c r="AB652" s="33"/>
      <c r="AC652" s="33"/>
      <c r="AD652" s="33"/>
      <c r="AE652" s="33"/>
      <c r="AF652" s="33"/>
      <c r="AG652" s="33"/>
      <c r="AH652" s="33"/>
      <c r="AI652" s="33"/>
      <c r="AJ652" s="33"/>
    </row>
    <row r="653" spans="1:36" s="41" customFormat="1" ht="60" customHeight="1" x14ac:dyDescent="0.25">
      <c r="A653" s="15" t="s">
        <v>303</v>
      </c>
      <c r="B653" s="34" t="s">
        <v>1136</v>
      </c>
      <c r="C653" s="15" t="s">
        <v>1137</v>
      </c>
      <c r="D653" s="26">
        <v>45051</v>
      </c>
      <c r="E653" s="27">
        <v>604211.14</v>
      </c>
      <c r="F653" s="18" t="s">
        <v>14</v>
      </c>
      <c r="G653" s="18">
        <v>604211.14</v>
      </c>
      <c r="H653" s="18">
        <f t="shared" si="37"/>
        <v>0</v>
      </c>
      <c r="I653" s="18" t="s">
        <v>19</v>
      </c>
      <c r="J653" s="33"/>
      <c r="K653" s="33"/>
      <c r="L653" s="33"/>
      <c r="M653" s="33"/>
      <c r="N653" s="33"/>
      <c r="O653" s="33"/>
      <c r="P653" s="33"/>
      <c r="Q653" s="33"/>
      <c r="R653" s="33"/>
      <c r="S653" s="33"/>
      <c r="T653" s="33"/>
      <c r="U653" s="33"/>
      <c r="V653" s="33"/>
      <c r="W653" s="33"/>
      <c r="X653" s="33"/>
      <c r="Y653" s="33"/>
      <c r="Z653" s="33"/>
      <c r="AA653" s="33"/>
      <c r="AB653" s="33"/>
      <c r="AC653" s="33"/>
      <c r="AD653" s="33"/>
      <c r="AE653" s="33"/>
      <c r="AF653" s="33"/>
      <c r="AG653" s="33"/>
      <c r="AH653" s="33"/>
      <c r="AI653" s="33"/>
      <c r="AJ653" s="33"/>
    </row>
    <row r="654" spans="1:36" s="41" customFormat="1" ht="30" customHeight="1" x14ac:dyDescent="0.25">
      <c r="A654" s="15" t="s">
        <v>303</v>
      </c>
      <c r="B654" s="16" t="s">
        <v>172</v>
      </c>
      <c r="C654" s="15" t="s">
        <v>1137</v>
      </c>
      <c r="D654" s="26">
        <v>45051</v>
      </c>
      <c r="E654" s="27">
        <v>50667.97</v>
      </c>
      <c r="F654" s="18" t="s">
        <v>14</v>
      </c>
      <c r="G654" s="27">
        <v>50667.97</v>
      </c>
      <c r="H654" s="18">
        <f t="shared" si="37"/>
        <v>0</v>
      </c>
      <c r="I654" s="18" t="s">
        <v>19</v>
      </c>
      <c r="J654" s="33"/>
      <c r="K654" s="33"/>
      <c r="L654" s="33"/>
      <c r="M654" s="33"/>
      <c r="N654" s="33"/>
      <c r="O654" s="33"/>
      <c r="P654" s="33"/>
      <c r="Q654" s="33"/>
      <c r="R654" s="33"/>
      <c r="S654" s="33"/>
      <c r="T654" s="33"/>
      <c r="U654" s="33"/>
      <c r="V654" s="33"/>
      <c r="W654" s="33"/>
      <c r="X654" s="33"/>
      <c r="Y654" s="33"/>
      <c r="Z654" s="33"/>
      <c r="AA654" s="33"/>
      <c r="AB654" s="33"/>
      <c r="AC654" s="33"/>
      <c r="AD654" s="33"/>
      <c r="AE654" s="33"/>
      <c r="AF654" s="33"/>
      <c r="AG654" s="33"/>
      <c r="AH654" s="33"/>
      <c r="AI654" s="33"/>
      <c r="AJ654" s="33"/>
    </row>
    <row r="655" spans="1:36" s="41" customFormat="1" ht="30" customHeight="1" x14ac:dyDescent="0.25">
      <c r="A655" s="15" t="s">
        <v>303</v>
      </c>
      <c r="B655" s="16" t="s">
        <v>173</v>
      </c>
      <c r="C655" s="15" t="s">
        <v>1137</v>
      </c>
      <c r="D655" s="26">
        <v>45051</v>
      </c>
      <c r="E655" s="27">
        <v>50596.62</v>
      </c>
      <c r="F655" s="18" t="s">
        <v>14</v>
      </c>
      <c r="G655" s="27">
        <v>50596.62</v>
      </c>
      <c r="H655" s="18">
        <f t="shared" si="37"/>
        <v>0</v>
      </c>
      <c r="I655" s="18" t="s">
        <v>19</v>
      </c>
      <c r="J655" s="33"/>
      <c r="K655" s="33"/>
      <c r="L655" s="33"/>
      <c r="M655" s="33"/>
      <c r="N655" s="33"/>
      <c r="O655" s="33"/>
      <c r="P655" s="33"/>
      <c r="Q655" s="33"/>
      <c r="R655" s="33"/>
      <c r="S655" s="33"/>
      <c r="T655" s="33"/>
      <c r="U655" s="33"/>
      <c r="V655" s="33"/>
      <c r="W655" s="33"/>
      <c r="X655" s="33"/>
      <c r="Y655" s="33"/>
      <c r="Z655" s="33"/>
      <c r="AA655" s="33"/>
      <c r="AB655" s="33"/>
      <c r="AC655" s="33"/>
      <c r="AD655" s="33"/>
      <c r="AE655" s="33"/>
      <c r="AF655" s="33"/>
      <c r="AG655" s="33"/>
      <c r="AH655" s="33"/>
      <c r="AI655" s="33"/>
      <c r="AJ655" s="33"/>
    </row>
    <row r="656" spans="1:36" s="41" customFormat="1" ht="45" customHeight="1" x14ac:dyDescent="0.25">
      <c r="A656" s="15" t="s">
        <v>303</v>
      </c>
      <c r="B656" s="16" t="s">
        <v>174</v>
      </c>
      <c r="C656" s="15" t="s">
        <v>1137</v>
      </c>
      <c r="D656" s="26">
        <v>45051</v>
      </c>
      <c r="E656" s="27">
        <v>8434.4</v>
      </c>
      <c r="F656" s="18" t="s">
        <v>14</v>
      </c>
      <c r="G656" s="27">
        <v>8434.4</v>
      </c>
      <c r="H656" s="18">
        <f t="shared" ref="H656:H687" si="38">+E656-G656</f>
        <v>0</v>
      </c>
      <c r="I656" s="18" t="s">
        <v>19</v>
      </c>
      <c r="J656" s="33"/>
      <c r="K656" s="33"/>
      <c r="L656" s="33"/>
      <c r="M656" s="33"/>
      <c r="N656" s="33"/>
      <c r="O656" s="33"/>
      <c r="P656" s="33"/>
      <c r="Q656" s="33"/>
      <c r="R656" s="33"/>
      <c r="S656" s="33"/>
      <c r="T656" s="33"/>
      <c r="U656" s="33"/>
      <c r="V656" s="33"/>
      <c r="W656" s="33"/>
      <c r="X656" s="33"/>
      <c r="Y656" s="33"/>
      <c r="Z656" s="33"/>
      <c r="AA656" s="33"/>
      <c r="AB656" s="33"/>
      <c r="AC656" s="33"/>
      <c r="AD656" s="33"/>
      <c r="AE656" s="33"/>
      <c r="AF656" s="33"/>
      <c r="AG656" s="33"/>
      <c r="AH656" s="33"/>
      <c r="AI656" s="33"/>
      <c r="AJ656" s="33"/>
    </row>
    <row r="657" spans="1:36" s="41" customFormat="1" ht="60" customHeight="1" x14ac:dyDescent="0.25">
      <c r="A657" s="15" t="s">
        <v>303</v>
      </c>
      <c r="B657" s="34" t="s">
        <v>970</v>
      </c>
      <c r="C657" s="15" t="s">
        <v>1137</v>
      </c>
      <c r="D657" s="26">
        <v>45051</v>
      </c>
      <c r="E657" s="27">
        <v>450</v>
      </c>
      <c r="F657" s="18" t="s">
        <v>14</v>
      </c>
      <c r="G657" s="27">
        <v>450</v>
      </c>
      <c r="H657" s="18">
        <f t="shared" si="38"/>
        <v>0</v>
      </c>
      <c r="I657" s="18" t="s">
        <v>19</v>
      </c>
      <c r="J657" s="33"/>
      <c r="K657" s="33"/>
      <c r="L657" s="33"/>
      <c r="M657" s="33"/>
      <c r="N657" s="33"/>
      <c r="O657" s="33"/>
      <c r="P657" s="33"/>
      <c r="Q657" s="33"/>
      <c r="R657" s="33"/>
      <c r="S657" s="33"/>
      <c r="T657" s="33"/>
      <c r="U657" s="33"/>
      <c r="V657" s="33"/>
      <c r="W657" s="33"/>
      <c r="X657" s="33"/>
      <c r="Y657" s="33"/>
      <c r="Z657" s="33"/>
      <c r="AA657" s="33"/>
      <c r="AB657" s="33"/>
      <c r="AC657" s="33"/>
      <c r="AD657" s="33"/>
      <c r="AE657" s="33"/>
      <c r="AF657" s="33"/>
      <c r="AG657" s="33"/>
      <c r="AH657" s="33"/>
      <c r="AI657" s="33"/>
      <c r="AJ657" s="33"/>
    </row>
    <row r="658" spans="1:36" s="47" customFormat="1" ht="60" customHeight="1" x14ac:dyDescent="0.25">
      <c r="A658" s="15" t="s">
        <v>1138</v>
      </c>
      <c r="B658" s="16" t="s">
        <v>1139</v>
      </c>
      <c r="C658" s="15" t="s">
        <v>1140</v>
      </c>
      <c r="D658" s="26">
        <v>45051</v>
      </c>
      <c r="E658" s="18">
        <v>455.58</v>
      </c>
      <c r="F658" s="18" t="s">
        <v>14</v>
      </c>
      <c r="G658" s="18">
        <v>455.58</v>
      </c>
      <c r="H658" s="18">
        <f t="shared" si="38"/>
        <v>0</v>
      </c>
      <c r="I658" s="18" t="s">
        <v>19</v>
      </c>
      <c r="J658" s="5"/>
      <c r="K658" s="5"/>
      <c r="L658" s="5"/>
      <c r="M658" s="5"/>
      <c r="N658" s="5"/>
      <c r="O658" s="5"/>
      <c r="P658" s="5"/>
      <c r="Q658" s="5"/>
      <c r="R658" s="5"/>
      <c r="S658" s="5"/>
      <c r="T658" s="5"/>
      <c r="U658" s="5"/>
      <c r="V658" s="5"/>
      <c r="W658" s="5"/>
      <c r="X658" s="5"/>
      <c r="Y658" s="5"/>
      <c r="Z658" s="5"/>
      <c r="AA658" s="5"/>
      <c r="AB658" s="5"/>
      <c r="AC658" s="5"/>
      <c r="AD658" s="5"/>
      <c r="AE658" s="5"/>
      <c r="AF658" s="5"/>
      <c r="AG658" s="5"/>
      <c r="AH658" s="5"/>
      <c r="AI658" s="5"/>
      <c r="AJ658" s="5"/>
    </row>
    <row r="659" spans="1:36" s="41" customFormat="1" ht="105" customHeight="1" x14ac:dyDescent="0.25">
      <c r="A659" s="15" t="s">
        <v>1141</v>
      </c>
      <c r="B659" s="16" t="s">
        <v>1142</v>
      </c>
      <c r="C659" s="15" t="s">
        <v>1143</v>
      </c>
      <c r="D659" s="26">
        <v>45054</v>
      </c>
      <c r="E659" s="27">
        <v>8560</v>
      </c>
      <c r="F659" s="27" t="s">
        <v>14</v>
      </c>
      <c r="G659" s="27">
        <v>8560</v>
      </c>
      <c r="H659" s="27">
        <f t="shared" si="38"/>
        <v>0</v>
      </c>
      <c r="I659" s="18" t="s">
        <v>19</v>
      </c>
      <c r="J659" s="33"/>
      <c r="K659" s="33"/>
      <c r="L659" s="33"/>
      <c r="M659" s="33"/>
      <c r="N659" s="33"/>
      <c r="O659" s="33"/>
      <c r="P659" s="33"/>
      <c r="Q659" s="33"/>
      <c r="R659" s="33"/>
      <c r="S659" s="33"/>
      <c r="T659" s="33"/>
      <c r="U659" s="33"/>
      <c r="V659" s="33"/>
      <c r="W659" s="33"/>
      <c r="X659" s="33"/>
      <c r="Y659" s="33"/>
      <c r="Z659" s="33"/>
      <c r="AA659" s="33"/>
      <c r="AB659" s="33"/>
      <c r="AC659" s="33"/>
      <c r="AD659" s="33"/>
      <c r="AE659" s="33"/>
      <c r="AF659" s="33"/>
      <c r="AG659" s="33"/>
      <c r="AH659" s="33"/>
      <c r="AI659" s="33"/>
      <c r="AJ659" s="33"/>
    </row>
    <row r="660" spans="1:36" s="41" customFormat="1" ht="45" customHeight="1" x14ac:dyDescent="0.25">
      <c r="A660" s="15" t="s">
        <v>84</v>
      </c>
      <c r="B660" s="34" t="s">
        <v>1144</v>
      </c>
      <c r="C660" s="15" t="s">
        <v>1145</v>
      </c>
      <c r="D660" s="26">
        <v>45054</v>
      </c>
      <c r="E660" s="27">
        <v>4745</v>
      </c>
      <c r="F660" s="18" t="s">
        <v>14</v>
      </c>
      <c r="G660" s="18">
        <v>4745</v>
      </c>
      <c r="H660" s="18">
        <f t="shared" si="38"/>
        <v>0</v>
      </c>
      <c r="I660" s="18" t="s">
        <v>19</v>
      </c>
      <c r="J660" s="33"/>
      <c r="K660" s="33"/>
      <c r="L660" s="33"/>
      <c r="M660" s="33"/>
      <c r="N660" s="33"/>
      <c r="O660" s="33"/>
      <c r="P660" s="33"/>
      <c r="Q660" s="33"/>
      <c r="R660" s="33"/>
      <c r="S660" s="33"/>
      <c r="T660" s="33"/>
      <c r="U660" s="33"/>
      <c r="V660" s="33"/>
      <c r="W660" s="33"/>
      <c r="X660" s="33"/>
      <c r="Y660" s="33"/>
      <c r="Z660" s="33"/>
      <c r="AA660" s="33"/>
      <c r="AB660" s="33"/>
      <c r="AC660" s="33"/>
      <c r="AD660" s="33"/>
      <c r="AE660" s="33"/>
      <c r="AF660" s="33"/>
      <c r="AG660" s="33"/>
      <c r="AH660" s="33"/>
      <c r="AI660" s="33"/>
      <c r="AJ660" s="33"/>
    </row>
    <row r="661" spans="1:36" s="41" customFormat="1" ht="75" customHeight="1" x14ac:dyDescent="0.25">
      <c r="A661" s="15" t="s">
        <v>452</v>
      </c>
      <c r="B661" s="16" t="s">
        <v>1146</v>
      </c>
      <c r="C661" s="15" t="s">
        <v>1147</v>
      </c>
      <c r="D661" s="26">
        <v>45054</v>
      </c>
      <c r="E661" s="18">
        <v>28468.62</v>
      </c>
      <c r="F661" s="18" t="s">
        <v>14</v>
      </c>
      <c r="G661" s="18">
        <v>28468.62</v>
      </c>
      <c r="H661" s="18">
        <f t="shared" si="38"/>
        <v>0</v>
      </c>
      <c r="I661" s="18" t="s">
        <v>19</v>
      </c>
      <c r="J661" s="33"/>
      <c r="K661" s="33"/>
      <c r="L661" s="33"/>
      <c r="M661" s="33"/>
      <c r="N661" s="33"/>
      <c r="O661" s="33"/>
      <c r="P661" s="33"/>
      <c r="Q661" s="33"/>
      <c r="R661" s="33"/>
      <c r="S661" s="33"/>
      <c r="T661" s="33"/>
      <c r="U661" s="33"/>
      <c r="V661" s="33"/>
      <c r="W661" s="33"/>
      <c r="X661" s="33"/>
      <c r="Y661" s="33"/>
      <c r="Z661" s="33"/>
      <c r="AA661" s="33"/>
      <c r="AB661" s="33"/>
      <c r="AC661" s="33"/>
      <c r="AD661" s="33"/>
      <c r="AE661" s="33"/>
      <c r="AF661" s="33"/>
      <c r="AG661" s="33"/>
      <c r="AH661" s="33"/>
      <c r="AI661" s="33"/>
      <c r="AJ661" s="33"/>
    </row>
    <row r="662" spans="1:36" s="41" customFormat="1" ht="60" customHeight="1" x14ac:dyDescent="0.25">
      <c r="A662" s="15" t="s">
        <v>1138</v>
      </c>
      <c r="B662" s="16" t="s">
        <v>1148</v>
      </c>
      <c r="C662" s="15" t="s">
        <v>1149</v>
      </c>
      <c r="D662" s="26">
        <v>45054</v>
      </c>
      <c r="E662" s="18">
        <v>1043.9100000000001</v>
      </c>
      <c r="F662" s="18" t="s">
        <v>14</v>
      </c>
      <c r="G662" s="18"/>
      <c r="H662" s="18">
        <f t="shared" si="38"/>
        <v>1043.9100000000001</v>
      </c>
      <c r="I662" s="18" t="s">
        <v>15</v>
      </c>
      <c r="J662" s="33"/>
      <c r="K662" s="33"/>
      <c r="L662" s="33"/>
      <c r="M662" s="33"/>
      <c r="N662" s="33"/>
      <c r="O662" s="33"/>
      <c r="P662" s="33"/>
      <c r="Q662" s="33"/>
      <c r="R662" s="33"/>
      <c r="S662" s="33"/>
      <c r="T662" s="33"/>
      <c r="U662" s="33"/>
      <c r="V662" s="33"/>
      <c r="W662" s="33"/>
      <c r="X662" s="33"/>
      <c r="Y662" s="33"/>
      <c r="Z662" s="33"/>
      <c r="AA662" s="33"/>
      <c r="AB662" s="33"/>
      <c r="AC662" s="33"/>
      <c r="AD662" s="33"/>
      <c r="AE662" s="33"/>
      <c r="AF662" s="33"/>
      <c r="AG662" s="33"/>
      <c r="AH662" s="33"/>
      <c r="AI662" s="33"/>
      <c r="AJ662" s="33"/>
    </row>
    <row r="663" spans="1:36" s="41" customFormat="1" ht="60" customHeight="1" x14ac:dyDescent="0.25">
      <c r="A663" s="15" t="s">
        <v>384</v>
      </c>
      <c r="B663" s="16" t="s">
        <v>471</v>
      </c>
      <c r="C663" s="15" t="s">
        <v>1150</v>
      </c>
      <c r="D663" s="26">
        <v>45055</v>
      </c>
      <c r="E663" s="27">
        <v>49998.96</v>
      </c>
      <c r="F663" s="18" t="s">
        <v>14</v>
      </c>
      <c r="G663" s="18">
        <v>49998.96</v>
      </c>
      <c r="H663" s="18">
        <f t="shared" si="38"/>
        <v>0</v>
      </c>
      <c r="I663" s="18" t="s">
        <v>19</v>
      </c>
      <c r="J663" s="33"/>
      <c r="K663" s="33"/>
      <c r="L663" s="33"/>
      <c r="M663" s="33"/>
      <c r="N663" s="33"/>
      <c r="O663" s="33"/>
      <c r="P663" s="33"/>
      <c r="Q663" s="33"/>
      <c r="R663" s="33"/>
      <c r="S663" s="33"/>
      <c r="T663" s="33"/>
      <c r="U663" s="33"/>
      <c r="V663" s="33"/>
      <c r="W663" s="33"/>
      <c r="X663" s="33"/>
      <c r="Y663" s="33"/>
      <c r="Z663" s="33"/>
      <c r="AA663" s="33"/>
      <c r="AB663" s="33"/>
      <c r="AC663" s="33"/>
      <c r="AD663" s="33"/>
      <c r="AE663" s="33"/>
      <c r="AF663" s="33"/>
      <c r="AG663" s="33"/>
      <c r="AH663" s="33"/>
      <c r="AI663" s="33"/>
      <c r="AJ663" s="33"/>
    </row>
    <row r="664" spans="1:36" s="41" customFormat="1" ht="45" customHeight="1" x14ac:dyDescent="0.25">
      <c r="A664" s="15" t="s">
        <v>1151</v>
      </c>
      <c r="B664" s="16" t="s">
        <v>1152</v>
      </c>
      <c r="C664" s="15">
        <v>11166</v>
      </c>
      <c r="D664" s="26">
        <v>45056</v>
      </c>
      <c r="E664" s="27">
        <v>4320</v>
      </c>
      <c r="F664" s="18" t="s">
        <v>14</v>
      </c>
      <c r="G664" s="18">
        <v>4320</v>
      </c>
      <c r="H664" s="18">
        <f t="shared" si="38"/>
        <v>0</v>
      </c>
      <c r="I664" s="18" t="s">
        <v>19</v>
      </c>
      <c r="J664" s="33"/>
      <c r="K664" s="33"/>
      <c r="L664" s="33"/>
      <c r="M664" s="33"/>
      <c r="N664" s="33"/>
      <c r="O664" s="33"/>
      <c r="P664" s="33"/>
      <c r="Q664" s="33"/>
      <c r="R664" s="33"/>
      <c r="S664" s="33"/>
      <c r="T664" s="33"/>
      <c r="U664" s="33"/>
      <c r="V664" s="33"/>
      <c r="W664" s="33"/>
      <c r="X664" s="33"/>
      <c r="Y664" s="33"/>
      <c r="Z664" s="33"/>
      <c r="AA664" s="33"/>
      <c r="AB664" s="33"/>
      <c r="AC664" s="33"/>
      <c r="AD664" s="33"/>
      <c r="AE664" s="33"/>
      <c r="AF664" s="33"/>
      <c r="AG664" s="33"/>
      <c r="AH664" s="33"/>
      <c r="AI664" s="33"/>
      <c r="AJ664" s="33"/>
    </row>
    <row r="665" spans="1:36" s="41" customFormat="1" ht="60" customHeight="1" x14ac:dyDescent="0.25">
      <c r="A665" s="15" t="s">
        <v>1153</v>
      </c>
      <c r="B665" s="16" t="s">
        <v>1154</v>
      </c>
      <c r="C665" s="15">
        <v>11199</v>
      </c>
      <c r="D665" s="26">
        <v>45057</v>
      </c>
      <c r="E665" s="27">
        <v>3200</v>
      </c>
      <c r="F665" s="18" t="s">
        <v>14</v>
      </c>
      <c r="G665" s="18">
        <v>3200</v>
      </c>
      <c r="H665" s="18">
        <f t="shared" si="38"/>
        <v>0</v>
      </c>
      <c r="I665" s="18" t="s">
        <v>19</v>
      </c>
      <c r="J665" s="33"/>
      <c r="K665" s="33"/>
      <c r="L665" s="33"/>
      <c r="M665" s="33"/>
      <c r="N665" s="33"/>
      <c r="O665" s="33"/>
      <c r="P665" s="33"/>
      <c r="Q665" s="33"/>
      <c r="R665" s="33"/>
      <c r="S665" s="33"/>
      <c r="T665" s="33"/>
      <c r="U665" s="33"/>
      <c r="V665" s="33"/>
      <c r="W665" s="33"/>
      <c r="X665" s="33"/>
      <c r="Y665" s="33"/>
      <c r="Z665" s="33"/>
      <c r="AA665" s="33"/>
      <c r="AB665" s="33"/>
      <c r="AC665" s="33"/>
      <c r="AD665" s="33"/>
      <c r="AE665" s="33"/>
      <c r="AF665" s="33"/>
      <c r="AG665" s="33"/>
      <c r="AH665" s="33"/>
      <c r="AI665" s="33"/>
      <c r="AJ665" s="33"/>
    </row>
    <row r="666" spans="1:36" s="41" customFormat="1" ht="60" customHeight="1" x14ac:dyDescent="0.25">
      <c r="A666" s="15" t="s">
        <v>1155</v>
      </c>
      <c r="B666" s="16" t="s">
        <v>357</v>
      </c>
      <c r="C666" s="15" t="s">
        <v>1156</v>
      </c>
      <c r="D666" s="26">
        <v>45057</v>
      </c>
      <c r="E666" s="27">
        <v>63819.38</v>
      </c>
      <c r="F666" s="18" t="s">
        <v>14</v>
      </c>
      <c r="G666" s="18">
        <v>63819.38</v>
      </c>
      <c r="H666" s="18">
        <f t="shared" si="38"/>
        <v>0</v>
      </c>
      <c r="I666" s="18" t="s">
        <v>19</v>
      </c>
      <c r="J666" s="33"/>
      <c r="K666" s="33"/>
      <c r="L666" s="33"/>
      <c r="M666" s="33"/>
      <c r="N666" s="33"/>
      <c r="O666" s="33"/>
      <c r="P666" s="33"/>
      <c r="Q666" s="33"/>
      <c r="R666" s="33"/>
      <c r="S666" s="33"/>
      <c r="T666" s="33"/>
      <c r="U666" s="33"/>
      <c r="V666" s="33"/>
      <c r="W666" s="33"/>
      <c r="X666" s="33"/>
      <c r="Y666" s="33"/>
      <c r="Z666" s="33"/>
      <c r="AA666" s="33"/>
      <c r="AB666" s="33"/>
      <c r="AC666" s="33"/>
      <c r="AD666" s="33"/>
      <c r="AE666" s="33"/>
      <c r="AF666" s="33"/>
      <c r="AG666" s="33"/>
      <c r="AH666" s="33"/>
      <c r="AI666" s="33"/>
      <c r="AJ666" s="33"/>
    </row>
    <row r="667" spans="1:36" s="41" customFormat="1" ht="105" customHeight="1" x14ac:dyDescent="0.25">
      <c r="A667" s="15" t="s">
        <v>303</v>
      </c>
      <c r="B667" s="16" t="s">
        <v>1157</v>
      </c>
      <c r="C667" s="15" t="s">
        <v>783</v>
      </c>
      <c r="D667" s="26">
        <v>45057</v>
      </c>
      <c r="E667" s="27">
        <v>7760</v>
      </c>
      <c r="F667" s="27" t="s">
        <v>14</v>
      </c>
      <c r="G667" s="27">
        <v>7760</v>
      </c>
      <c r="H667" s="27">
        <f t="shared" si="38"/>
        <v>0</v>
      </c>
      <c r="I667" s="18" t="s">
        <v>19</v>
      </c>
      <c r="J667" s="33"/>
      <c r="K667" s="33"/>
      <c r="L667" s="33"/>
      <c r="M667" s="33"/>
      <c r="N667" s="33"/>
      <c r="O667" s="33"/>
      <c r="P667" s="33"/>
      <c r="Q667" s="33"/>
      <c r="R667" s="33"/>
      <c r="S667" s="33"/>
      <c r="T667" s="33"/>
      <c r="U667" s="33"/>
      <c r="V667" s="33"/>
      <c r="W667" s="33"/>
      <c r="X667" s="33"/>
      <c r="Y667" s="33"/>
      <c r="Z667" s="33"/>
      <c r="AA667" s="33"/>
      <c r="AB667" s="33"/>
      <c r="AC667" s="33"/>
      <c r="AD667" s="33"/>
      <c r="AE667" s="33"/>
      <c r="AF667" s="33"/>
      <c r="AG667" s="33"/>
      <c r="AH667" s="33"/>
      <c r="AI667" s="33"/>
      <c r="AJ667" s="33"/>
    </row>
    <row r="668" spans="1:36" s="41" customFormat="1" ht="105" customHeight="1" x14ac:dyDescent="0.25">
      <c r="A668" s="15" t="s">
        <v>1158</v>
      </c>
      <c r="B668" s="16" t="s">
        <v>1159</v>
      </c>
      <c r="C668" s="15" t="s">
        <v>783</v>
      </c>
      <c r="D668" s="26">
        <v>45057</v>
      </c>
      <c r="E668" s="27">
        <v>17200</v>
      </c>
      <c r="F668" s="27" t="s">
        <v>14</v>
      </c>
      <c r="G668" s="27">
        <v>17200</v>
      </c>
      <c r="H668" s="27">
        <f t="shared" si="38"/>
        <v>0</v>
      </c>
      <c r="I668" s="18" t="s">
        <v>19</v>
      </c>
      <c r="J668" s="33"/>
      <c r="K668" s="33"/>
      <c r="L668" s="33"/>
      <c r="M668" s="33"/>
      <c r="N668" s="33"/>
      <c r="O668" s="33"/>
      <c r="P668" s="33"/>
      <c r="Q668" s="33"/>
      <c r="R668" s="33"/>
      <c r="S668" s="33"/>
      <c r="T668" s="33"/>
      <c r="U668" s="33"/>
      <c r="V668" s="33"/>
      <c r="W668" s="33"/>
      <c r="X668" s="33"/>
      <c r="Y668" s="33"/>
      <c r="Z668" s="33"/>
      <c r="AA668" s="33"/>
      <c r="AB668" s="33"/>
      <c r="AC668" s="33"/>
      <c r="AD668" s="33"/>
      <c r="AE668" s="33"/>
      <c r="AF668" s="33"/>
      <c r="AG668" s="33"/>
      <c r="AH668" s="33"/>
      <c r="AI668" s="33"/>
      <c r="AJ668" s="33"/>
    </row>
    <row r="669" spans="1:36" s="41" customFormat="1" ht="105" customHeight="1" x14ac:dyDescent="0.25">
      <c r="A669" s="15" t="s">
        <v>1160</v>
      </c>
      <c r="B669" s="16" t="s">
        <v>1161</v>
      </c>
      <c r="C669" s="15" t="s">
        <v>783</v>
      </c>
      <c r="D669" s="26">
        <v>45057</v>
      </c>
      <c r="E669" s="27">
        <v>14570</v>
      </c>
      <c r="F669" s="27" t="s">
        <v>14</v>
      </c>
      <c r="G669" s="27">
        <v>14570</v>
      </c>
      <c r="H669" s="27">
        <f t="shared" si="38"/>
        <v>0</v>
      </c>
      <c r="I669" s="18" t="s">
        <v>19</v>
      </c>
      <c r="J669" s="33"/>
      <c r="K669" s="33"/>
      <c r="L669" s="33"/>
      <c r="M669" s="33"/>
      <c r="N669" s="33"/>
      <c r="O669" s="33"/>
      <c r="P669" s="33"/>
      <c r="Q669" s="33"/>
      <c r="R669" s="33"/>
      <c r="S669" s="33"/>
      <c r="T669" s="33"/>
      <c r="U669" s="33"/>
      <c r="V669" s="33"/>
      <c r="W669" s="33"/>
      <c r="X669" s="33"/>
      <c r="Y669" s="33"/>
      <c r="Z669" s="33"/>
      <c r="AA669" s="33"/>
      <c r="AB669" s="33"/>
      <c r="AC669" s="33"/>
      <c r="AD669" s="33"/>
      <c r="AE669" s="33"/>
      <c r="AF669" s="33"/>
      <c r="AG669" s="33"/>
      <c r="AH669" s="33"/>
      <c r="AI669" s="33"/>
      <c r="AJ669" s="33"/>
    </row>
    <row r="670" spans="1:36" s="41" customFormat="1" ht="105" customHeight="1" x14ac:dyDescent="0.25">
      <c r="A670" s="15" t="s">
        <v>408</v>
      </c>
      <c r="B670" s="16" t="s">
        <v>1162</v>
      </c>
      <c r="C670" s="15" t="s">
        <v>783</v>
      </c>
      <c r="D670" s="26">
        <v>45057</v>
      </c>
      <c r="E670" s="27">
        <v>5920</v>
      </c>
      <c r="F670" s="27" t="s">
        <v>14</v>
      </c>
      <c r="G670" s="27">
        <v>5920</v>
      </c>
      <c r="H670" s="27">
        <f t="shared" si="38"/>
        <v>0</v>
      </c>
      <c r="I670" s="18" t="s">
        <v>19</v>
      </c>
      <c r="J670" s="33"/>
      <c r="K670" s="33"/>
      <c r="L670" s="33"/>
      <c r="M670" s="33"/>
      <c r="N670" s="33"/>
      <c r="O670" s="33"/>
      <c r="P670" s="33"/>
      <c r="Q670" s="33"/>
      <c r="R670" s="33"/>
      <c r="S670" s="33"/>
      <c r="T670" s="33"/>
      <c r="U670" s="33"/>
      <c r="V670" s="33"/>
      <c r="W670" s="33"/>
      <c r="X670" s="33"/>
      <c r="Y670" s="33"/>
      <c r="Z670" s="33"/>
      <c r="AA670" s="33"/>
      <c r="AB670" s="33"/>
      <c r="AC670" s="33"/>
      <c r="AD670" s="33"/>
      <c r="AE670" s="33"/>
      <c r="AF670" s="33"/>
      <c r="AG670" s="33"/>
      <c r="AH670" s="33"/>
      <c r="AI670" s="33"/>
      <c r="AJ670" s="33"/>
    </row>
    <row r="671" spans="1:36" s="41" customFormat="1" ht="90" customHeight="1" x14ac:dyDescent="0.25">
      <c r="A671" s="15" t="s">
        <v>1164</v>
      </c>
      <c r="B671" s="16" t="s">
        <v>1165</v>
      </c>
      <c r="C671" s="15">
        <v>11202</v>
      </c>
      <c r="D671" s="26">
        <v>45058</v>
      </c>
      <c r="E671" s="27">
        <v>52000</v>
      </c>
      <c r="F671" s="27" t="s">
        <v>14</v>
      </c>
      <c r="G671" s="27">
        <v>52000</v>
      </c>
      <c r="H671" s="27">
        <f t="shared" si="38"/>
        <v>0</v>
      </c>
      <c r="I671" s="18" t="s">
        <v>19</v>
      </c>
      <c r="J671" s="33"/>
      <c r="K671" s="33"/>
      <c r="L671" s="33"/>
      <c r="M671" s="33"/>
      <c r="N671" s="33"/>
      <c r="O671" s="33"/>
      <c r="P671" s="33"/>
      <c r="Q671" s="33"/>
      <c r="R671" s="33"/>
      <c r="S671" s="33"/>
      <c r="T671" s="33"/>
      <c r="U671" s="33"/>
      <c r="V671" s="33"/>
      <c r="W671" s="33"/>
      <c r="X671" s="33"/>
      <c r="Y671" s="33"/>
      <c r="Z671" s="33"/>
      <c r="AA671" s="33"/>
      <c r="AB671" s="33"/>
      <c r="AC671" s="33"/>
      <c r="AD671" s="33"/>
      <c r="AE671" s="33"/>
      <c r="AF671" s="33"/>
      <c r="AG671" s="33"/>
      <c r="AH671" s="33"/>
      <c r="AI671" s="33"/>
      <c r="AJ671" s="33"/>
    </row>
    <row r="672" spans="1:36" s="41" customFormat="1" ht="60" customHeight="1" x14ac:dyDescent="0.25">
      <c r="A672" s="15" t="s">
        <v>1700</v>
      </c>
      <c r="B672" s="16" t="s">
        <v>1166</v>
      </c>
      <c r="C672" s="15" t="s">
        <v>1167</v>
      </c>
      <c r="D672" s="26">
        <v>45058</v>
      </c>
      <c r="E672" s="27">
        <v>6362.4</v>
      </c>
      <c r="F672" s="18" t="s">
        <v>14</v>
      </c>
      <c r="G672" s="18">
        <v>6362.4</v>
      </c>
      <c r="H672" s="18">
        <f t="shared" si="38"/>
        <v>0</v>
      </c>
      <c r="I672" s="18" t="s">
        <v>19</v>
      </c>
      <c r="J672" s="33"/>
      <c r="K672" s="33"/>
      <c r="L672" s="33"/>
      <c r="M672" s="33"/>
      <c r="N672" s="33"/>
      <c r="O672" s="33"/>
      <c r="P672" s="33"/>
      <c r="Q672" s="33"/>
      <c r="R672" s="33"/>
      <c r="S672" s="33"/>
      <c r="T672" s="33"/>
      <c r="U672" s="33"/>
      <c r="V672" s="33"/>
      <c r="W672" s="33"/>
      <c r="X672" s="33"/>
      <c r="Y672" s="33"/>
      <c r="Z672" s="33"/>
      <c r="AA672" s="33"/>
      <c r="AB672" s="33"/>
      <c r="AC672" s="33"/>
      <c r="AD672" s="33"/>
      <c r="AE672" s="33"/>
      <c r="AF672" s="33"/>
      <c r="AG672" s="33"/>
      <c r="AH672" s="33"/>
      <c r="AI672" s="33"/>
      <c r="AJ672" s="33"/>
    </row>
    <row r="673" spans="1:36" s="41" customFormat="1" ht="60" customHeight="1" x14ac:dyDescent="0.25">
      <c r="A673" s="15" t="s">
        <v>84</v>
      </c>
      <c r="B673" s="16" t="s">
        <v>1168</v>
      </c>
      <c r="C673" s="15" t="s">
        <v>1169</v>
      </c>
      <c r="D673" s="26">
        <v>45058</v>
      </c>
      <c r="E673" s="27">
        <v>3445</v>
      </c>
      <c r="F673" s="18" t="s">
        <v>14</v>
      </c>
      <c r="G673" s="18">
        <v>3445</v>
      </c>
      <c r="H673" s="18">
        <f t="shared" si="38"/>
        <v>0</v>
      </c>
      <c r="I673" s="18" t="s">
        <v>19</v>
      </c>
      <c r="J673" s="33"/>
      <c r="K673" s="33"/>
      <c r="L673" s="33"/>
      <c r="M673" s="33"/>
      <c r="N673" s="33"/>
      <c r="O673" s="33"/>
      <c r="P673" s="33"/>
      <c r="Q673" s="33"/>
      <c r="R673" s="33"/>
      <c r="S673" s="33"/>
      <c r="T673" s="33"/>
      <c r="U673" s="33"/>
      <c r="V673" s="33"/>
      <c r="W673" s="33"/>
      <c r="X673" s="33"/>
      <c r="Y673" s="33"/>
      <c r="Z673" s="33"/>
      <c r="AA673" s="33"/>
      <c r="AB673" s="33"/>
      <c r="AC673" s="33"/>
      <c r="AD673" s="33"/>
      <c r="AE673" s="33"/>
      <c r="AF673" s="33"/>
      <c r="AG673" s="33"/>
      <c r="AH673" s="33"/>
      <c r="AI673" s="33"/>
      <c r="AJ673" s="33"/>
    </row>
    <row r="674" spans="1:36" s="41" customFormat="1" ht="45" customHeight="1" x14ac:dyDescent="0.25">
      <c r="A674" s="15" t="s">
        <v>452</v>
      </c>
      <c r="B674" s="34" t="s">
        <v>1170</v>
      </c>
      <c r="C674" s="15" t="s">
        <v>1171</v>
      </c>
      <c r="D674" s="26">
        <v>45058</v>
      </c>
      <c r="E674" s="27">
        <v>1096.6099999999999</v>
      </c>
      <c r="F674" s="18" t="s">
        <v>14</v>
      </c>
      <c r="G674" s="18">
        <v>1096.6099999999999</v>
      </c>
      <c r="H674" s="18">
        <f t="shared" si="38"/>
        <v>0</v>
      </c>
      <c r="I674" s="18" t="s">
        <v>19</v>
      </c>
      <c r="J674" s="33"/>
      <c r="K674" s="33"/>
      <c r="L674" s="33"/>
      <c r="M674" s="33"/>
      <c r="N674" s="33"/>
      <c r="O674" s="33"/>
      <c r="P674" s="33"/>
      <c r="Q674" s="33"/>
      <c r="R674" s="33"/>
      <c r="S674" s="33"/>
      <c r="T674" s="33"/>
      <c r="U674" s="33"/>
      <c r="V674" s="33"/>
      <c r="W674" s="33"/>
      <c r="X674" s="33"/>
      <c r="Y674" s="33"/>
      <c r="Z674" s="33"/>
      <c r="AA674" s="33"/>
      <c r="AB674" s="33"/>
      <c r="AC674" s="33"/>
      <c r="AD674" s="33"/>
      <c r="AE674" s="33"/>
      <c r="AF674" s="33"/>
      <c r="AG674" s="33"/>
      <c r="AH674" s="33"/>
      <c r="AI674" s="33"/>
      <c r="AJ674" s="33"/>
    </row>
    <row r="675" spans="1:36" s="74" customFormat="1" ht="60" customHeight="1" x14ac:dyDescent="0.25">
      <c r="A675" s="15" t="s">
        <v>452</v>
      </c>
      <c r="B675" s="34" t="s">
        <v>1172</v>
      </c>
      <c r="C675" s="15" t="s">
        <v>1173</v>
      </c>
      <c r="D675" s="26">
        <v>45058</v>
      </c>
      <c r="E675" s="27">
        <v>14458.91</v>
      </c>
      <c r="F675" s="18" t="s">
        <v>14</v>
      </c>
      <c r="G675" s="18">
        <v>14458.91</v>
      </c>
      <c r="H675" s="18">
        <f t="shared" si="38"/>
        <v>0</v>
      </c>
      <c r="I675" s="18" t="s">
        <v>19</v>
      </c>
      <c r="J675" s="33"/>
      <c r="K675" s="33"/>
      <c r="L675" s="33"/>
      <c r="M675" s="33"/>
      <c r="N675" s="33"/>
      <c r="O675" s="33"/>
      <c r="P675" s="33"/>
      <c r="Q675" s="33"/>
      <c r="R675" s="33"/>
      <c r="S675" s="33"/>
      <c r="T675" s="33"/>
      <c r="U675" s="33"/>
      <c r="V675" s="33"/>
      <c r="W675" s="33"/>
      <c r="X675" s="33"/>
      <c r="Y675" s="33"/>
      <c r="Z675" s="33"/>
      <c r="AA675" s="33"/>
      <c r="AB675" s="33"/>
      <c r="AC675" s="33"/>
      <c r="AD675" s="33"/>
      <c r="AE675" s="33"/>
      <c r="AF675" s="33"/>
      <c r="AG675" s="33"/>
      <c r="AH675" s="33"/>
      <c r="AI675" s="33"/>
      <c r="AJ675" s="33"/>
    </row>
    <row r="676" spans="1:36" s="41" customFormat="1" ht="60" customHeight="1" x14ac:dyDescent="0.25">
      <c r="A676" s="15" t="s">
        <v>1174</v>
      </c>
      <c r="B676" s="34" t="s">
        <v>1175</v>
      </c>
      <c r="C676" s="15" t="s">
        <v>1176</v>
      </c>
      <c r="D676" s="26">
        <v>45058</v>
      </c>
      <c r="E676" s="27">
        <v>3179.98</v>
      </c>
      <c r="F676" s="18" t="s">
        <v>14</v>
      </c>
      <c r="G676" s="18">
        <v>3179.98</v>
      </c>
      <c r="H676" s="18">
        <f t="shared" si="38"/>
        <v>0</v>
      </c>
      <c r="I676" s="18" t="s">
        <v>19</v>
      </c>
      <c r="J676" s="33"/>
      <c r="K676" s="33"/>
      <c r="L676" s="33"/>
      <c r="M676" s="33"/>
      <c r="N676" s="33"/>
      <c r="O676" s="33"/>
      <c r="P676" s="33"/>
      <c r="Q676" s="33"/>
      <c r="R676" s="33"/>
      <c r="S676" s="33"/>
      <c r="T676" s="33"/>
      <c r="U676" s="33"/>
      <c r="V676" s="33"/>
      <c r="W676" s="33"/>
      <c r="X676" s="33"/>
      <c r="Y676" s="33"/>
      <c r="Z676" s="33"/>
      <c r="AA676" s="33"/>
      <c r="AB676" s="33"/>
      <c r="AC676" s="33"/>
      <c r="AD676" s="33"/>
      <c r="AE676" s="33"/>
      <c r="AF676" s="33"/>
      <c r="AG676" s="33"/>
      <c r="AH676" s="33"/>
      <c r="AI676" s="33"/>
      <c r="AJ676" s="33"/>
    </row>
    <row r="677" spans="1:36" s="41" customFormat="1" ht="75" customHeight="1" x14ac:dyDescent="0.25">
      <c r="A677" s="15" t="s">
        <v>1177</v>
      </c>
      <c r="B677" s="16" t="s">
        <v>1178</v>
      </c>
      <c r="C677" s="15">
        <v>11233</v>
      </c>
      <c r="D677" s="26">
        <v>45061</v>
      </c>
      <c r="E677" s="27">
        <v>3000</v>
      </c>
      <c r="F677" s="27" t="s">
        <v>14</v>
      </c>
      <c r="G677" s="27">
        <v>3000</v>
      </c>
      <c r="H677" s="27">
        <f t="shared" si="38"/>
        <v>0</v>
      </c>
      <c r="I677" s="18" t="s">
        <v>19</v>
      </c>
      <c r="J677" s="33"/>
      <c r="K677" s="33"/>
      <c r="L677" s="33"/>
      <c r="M677" s="33"/>
      <c r="N677" s="33"/>
      <c r="O677" s="33"/>
      <c r="P677" s="33"/>
      <c r="Q677" s="33"/>
      <c r="R677" s="33"/>
      <c r="S677" s="33"/>
      <c r="T677" s="33"/>
      <c r="U677" s="33"/>
      <c r="V677" s="33"/>
      <c r="W677" s="33"/>
      <c r="X677" s="33"/>
      <c r="Y677" s="33"/>
      <c r="Z677" s="33"/>
      <c r="AA677" s="33"/>
      <c r="AB677" s="33"/>
      <c r="AC677" s="33"/>
      <c r="AD677" s="33"/>
      <c r="AE677" s="33"/>
      <c r="AF677" s="33"/>
      <c r="AG677" s="33"/>
      <c r="AH677" s="33"/>
      <c r="AI677" s="33"/>
      <c r="AJ677" s="33"/>
    </row>
    <row r="678" spans="1:36" s="41" customFormat="1" ht="33.75" customHeight="1" x14ac:dyDescent="0.25">
      <c r="A678" s="15" t="s">
        <v>1179</v>
      </c>
      <c r="B678" s="16" t="s">
        <v>1180</v>
      </c>
      <c r="C678" s="15" t="s">
        <v>1181</v>
      </c>
      <c r="D678" s="26">
        <v>45061</v>
      </c>
      <c r="E678" s="27">
        <v>119600</v>
      </c>
      <c r="F678" s="18" t="s">
        <v>14</v>
      </c>
      <c r="G678" s="18">
        <v>119600</v>
      </c>
      <c r="H678" s="18">
        <f t="shared" si="38"/>
        <v>0</v>
      </c>
      <c r="I678" s="18" t="s">
        <v>19</v>
      </c>
      <c r="J678" s="33"/>
      <c r="K678" s="33"/>
      <c r="L678" s="33"/>
      <c r="M678" s="33"/>
      <c r="N678" s="33"/>
      <c r="O678" s="33"/>
      <c r="P678" s="33"/>
      <c r="Q678" s="33"/>
      <c r="R678" s="33"/>
      <c r="S678" s="33"/>
      <c r="T678" s="33"/>
      <c r="U678" s="33"/>
      <c r="V678" s="33"/>
      <c r="W678" s="33"/>
      <c r="X678" s="33"/>
      <c r="Y678" s="33"/>
      <c r="Z678" s="33"/>
      <c r="AA678" s="33"/>
      <c r="AB678" s="33"/>
      <c r="AC678" s="33"/>
      <c r="AD678" s="33"/>
      <c r="AE678" s="33"/>
      <c r="AF678" s="33"/>
      <c r="AG678" s="33"/>
      <c r="AH678" s="33"/>
      <c r="AI678" s="33"/>
      <c r="AJ678" s="33"/>
    </row>
    <row r="679" spans="1:36" s="41" customFormat="1" ht="75" customHeight="1" x14ac:dyDescent="0.25">
      <c r="A679" s="15" t="s">
        <v>1182</v>
      </c>
      <c r="B679" s="16" t="s">
        <v>813</v>
      </c>
      <c r="C679" s="15" t="s">
        <v>1183</v>
      </c>
      <c r="D679" s="26">
        <v>45062</v>
      </c>
      <c r="E679" s="27">
        <v>18458.7</v>
      </c>
      <c r="F679" s="18" t="s">
        <v>14</v>
      </c>
      <c r="G679" s="18"/>
      <c r="H679" s="18">
        <f t="shared" si="38"/>
        <v>18458.7</v>
      </c>
      <c r="I679" s="18" t="s">
        <v>15</v>
      </c>
      <c r="J679" s="33"/>
      <c r="K679" s="33"/>
      <c r="L679" s="33"/>
      <c r="M679" s="33"/>
      <c r="N679" s="33"/>
      <c r="O679" s="33"/>
      <c r="P679" s="33"/>
      <c r="Q679" s="33"/>
      <c r="R679" s="33"/>
      <c r="S679" s="33"/>
      <c r="T679" s="33"/>
      <c r="U679" s="33"/>
      <c r="V679" s="33"/>
      <c r="W679" s="33"/>
      <c r="X679" s="33"/>
      <c r="Y679" s="33"/>
      <c r="Z679" s="33"/>
      <c r="AA679" s="33"/>
      <c r="AB679" s="33"/>
      <c r="AC679" s="33"/>
      <c r="AD679" s="33"/>
      <c r="AE679" s="33"/>
      <c r="AF679" s="33"/>
      <c r="AG679" s="33"/>
      <c r="AH679" s="33"/>
      <c r="AI679" s="33"/>
      <c r="AJ679" s="33"/>
    </row>
    <row r="680" spans="1:36" s="47" customFormat="1" ht="45" customHeight="1" x14ac:dyDescent="0.25">
      <c r="A680" s="15" t="s">
        <v>125</v>
      </c>
      <c r="B680" s="34" t="s">
        <v>1184</v>
      </c>
      <c r="C680" s="15" t="s">
        <v>1185</v>
      </c>
      <c r="D680" s="26">
        <v>45062</v>
      </c>
      <c r="E680" s="27">
        <v>8095</v>
      </c>
      <c r="F680" s="18" t="s">
        <v>14</v>
      </c>
      <c r="G680" s="18">
        <v>8095</v>
      </c>
      <c r="H680" s="18">
        <f t="shared" si="38"/>
        <v>0</v>
      </c>
      <c r="I680" s="18" t="s">
        <v>19</v>
      </c>
      <c r="J680" s="5"/>
      <c r="K680" s="5"/>
      <c r="L680" s="5"/>
      <c r="M680" s="5"/>
      <c r="N680" s="5"/>
      <c r="O680" s="5"/>
      <c r="P680" s="5"/>
      <c r="Q680" s="5"/>
      <c r="R680" s="5"/>
      <c r="S680" s="5"/>
      <c r="T680" s="5"/>
      <c r="U680" s="5"/>
      <c r="V680" s="5"/>
      <c r="W680" s="5"/>
      <c r="X680" s="5"/>
      <c r="Y680" s="5"/>
      <c r="Z680" s="5"/>
      <c r="AA680" s="5"/>
      <c r="AB680" s="5"/>
      <c r="AC680" s="5"/>
      <c r="AD680" s="5"/>
      <c r="AE680" s="5"/>
      <c r="AF680" s="5"/>
      <c r="AG680" s="5"/>
      <c r="AH680" s="5"/>
      <c r="AI680" s="5"/>
      <c r="AJ680" s="5"/>
    </row>
    <row r="681" spans="1:36" s="41" customFormat="1" ht="45" customHeight="1" x14ac:dyDescent="0.25">
      <c r="A681" s="15" t="s">
        <v>96</v>
      </c>
      <c r="B681" s="16" t="s">
        <v>1186</v>
      </c>
      <c r="C681" s="15" t="s">
        <v>1187</v>
      </c>
      <c r="D681" s="26">
        <v>45062</v>
      </c>
      <c r="E681" s="27">
        <v>110000</v>
      </c>
      <c r="F681" s="18" t="s">
        <v>14</v>
      </c>
      <c r="G681" s="18">
        <v>110000</v>
      </c>
      <c r="H681" s="18">
        <f t="shared" si="38"/>
        <v>0</v>
      </c>
      <c r="I681" s="18" t="s">
        <v>19</v>
      </c>
      <c r="J681" s="33"/>
      <c r="K681" s="33"/>
      <c r="L681" s="33"/>
      <c r="M681" s="33"/>
      <c r="N681" s="33"/>
      <c r="O681" s="33"/>
      <c r="P681" s="33"/>
      <c r="Q681" s="33"/>
      <c r="R681" s="33"/>
      <c r="S681" s="33"/>
      <c r="T681" s="33"/>
      <c r="U681" s="33"/>
      <c r="V681" s="33"/>
      <c r="W681" s="33"/>
      <c r="X681" s="33"/>
      <c r="Y681" s="33"/>
      <c r="Z681" s="33"/>
      <c r="AA681" s="33"/>
      <c r="AB681" s="33"/>
      <c r="AC681" s="33"/>
      <c r="AD681" s="33"/>
      <c r="AE681" s="33"/>
      <c r="AF681" s="33"/>
      <c r="AG681" s="33"/>
      <c r="AH681" s="33"/>
      <c r="AI681" s="33"/>
      <c r="AJ681" s="33"/>
    </row>
    <row r="682" spans="1:36" s="41" customFormat="1" ht="45" customHeight="1" x14ac:dyDescent="0.25">
      <c r="A682" s="15" t="s">
        <v>136</v>
      </c>
      <c r="B682" s="16" t="s">
        <v>1188</v>
      </c>
      <c r="C682" s="15" t="s">
        <v>1189</v>
      </c>
      <c r="D682" s="26">
        <v>45063</v>
      </c>
      <c r="E682" s="27">
        <v>13275</v>
      </c>
      <c r="F682" s="18" t="s">
        <v>14</v>
      </c>
      <c r="G682" s="18">
        <v>13275</v>
      </c>
      <c r="H682" s="18">
        <f t="shared" si="38"/>
        <v>0</v>
      </c>
      <c r="I682" s="18" t="s">
        <v>19</v>
      </c>
      <c r="J682" s="33"/>
      <c r="K682" s="33"/>
      <c r="L682" s="33"/>
      <c r="M682" s="33"/>
      <c r="N682" s="33"/>
      <c r="O682" s="33"/>
      <c r="P682" s="33"/>
      <c r="Q682" s="33"/>
      <c r="R682" s="33"/>
      <c r="S682" s="33"/>
      <c r="T682" s="33"/>
      <c r="U682" s="33"/>
      <c r="V682" s="33"/>
      <c r="W682" s="33"/>
      <c r="X682" s="33"/>
      <c r="Y682" s="33"/>
      <c r="Z682" s="33"/>
      <c r="AA682" s="33"/>
      <c r="AB682" s="33"/>
      <c r="AC682" s="33"/>
      <c r="AD682" s="33"/>
      <c r="AE682" s="33"/>
      <c r="AF682" s="33"/>
      <c r="AG682" s="33"/>
      <c r="AH682" s="33"/>
      <c r="AI682" s="33"/>
      <c r="AJ682" s="33"/>
    </row>
    <row r="683" spans="1:36" s="41" customFormat="1" ht="45" customHeight="1" x14ac:dyDescent="0.25">
      <c r="A683" s="15" t="s">
        <v>1190</v>
      </c>
      <c r="B683" s="16" t="s">
        <v>1191</v>
      </c>
      <c r="C683" s="15">
        <v>11258</v>
      </c>
      <c r="D683" s="26">
        <v>45063</v>
      </c>
      <c r="E683" s="27">
        <v>3000</v>
      </c>
      <c r="F683" s="27" t="s">
        <v>14</v>
      </c>
      <c r="G683" s="27">
        <v>3000</v>
      </c>
      <c r="H683" s="27">
        <f t="shared" si="38"/>
        <v>0</v>
      </c>
      <c r="I683" s="18" t="s">
        <v>19</v>
      </c>
      <c r="J683" s="33"/>
      <c r="K683" s="33"/>
      <c r="L683" s="33"/>
      <c r="M683" s="33"/>
      <c r="N683" s="33"/>
      <c r="O683" s="33"/>
      <c r="P683" s="33"/>
      <c r="Q683" s="33"/>
      <c r="R683" s="33"/>
      <c r="S683" s="33"/>
      <c r="T683" s="33"/>
      <c r="U683" s="33"/>
      <c r="V683" s="33"/>
      <c r="W683" s="33"/>
      <c r="X683" s="33"/>
      <c r="Y683" s="33"/>
      <c r="Z683" s="33"/>
      <c r="AA683" s="33"/>
      <c r="AB683" s="33"/>
      <c r="AC683" s="33"/>
      <c r="AD683" s="33"/>
      <c r="AE683" s="33"/>
      <c r="AF683" s="33"/>
      <c r="AG683" s="33"/>
      <c r="AH683" s="33"/>
      <c r="AI683" s="33"/>
      <c r="AJ683" s="33"/>
    </row>
    <row r="684" spans="1:36" s="41" customFormat="1" ht="45" customHeight="1" x14ac:dyDescent="0.25">
      <c r="A684" s="15" t="s">
        <v>1192</v>
      </c>
      <c r="B684" s="16" t="s">
        <v>1193</v>
      </c>
      <c r="C684" s="15" t="s">
        <v>1194</v>
      </c>
      <c r="D684" s="26">
        <v>45063</v>
      </c>
      <c r="E684" s="27">
        <v>174464</v>
      </c>
      <c r="F684" s="18" t="s">
        <v>14</v>
      </c>
      <c r="G684" s="18">
        <v>174464</v>
      </c>
      <c r="H684" s="18">
        <f t="shared" si="38"/>
        <v>0</v>
      </c>
      <c r="I684" s="18" t="s">
        <v>19</v>
      </c>
      <c r="J684" s="33"/>
      <c r="K684" s="33"/>
      <c r="L684" s="33"/>
      <c r="M684" s="33"/>
      <c r="N684" s="33"/>
      <c r="O684" s="33"/>
      <c r="P684" s="33"/>
      <c r="Q684" s="33"/>
      <c r="R684" s="33"/>
      <c r="S684" s="33"/>
      <c r="T684" s="33"/>
      <c r="U684" s="33"/>
      <c r="V684" s="33"/>
      <c r="W684" s="33"/>
      <c r="X684" s="33"/>
      <c r="Y684" s="33"/>
      <c r="Z684" s="33"/>
      <c r="AA684" s="33"/>
      <c r="AB684" s="33"/>
      <c r="AC684" s="33"/>
      <c r="AD684" s="33"/>
      <c r="AE684" s="33"/>
      <c r="AF684" s="33"/>
      <c r="AG684" s="33"/>
      <c r="AH684" s="33"/>
      <c r="AI684" s="33"/>
      <c r="AJ684" s="33"/>
    </row>
    <row r="685" spans="1:36" s="41" customFormat="1" ht="60" customHeight="1" x14ac:dyDescent="0.25">
      <c r="A685" s="15" t="s">
        <v>84</v>
      </c>
      <c r="B685" s="16" t="s">
        <v>1195</v>
      </c>
      <c r="C685" s="15" t="s">
        <v>1196</v>
      </c>
      <c r="D685" s="26">
        <v>45063</v>
      </c>
      <c r="E685" s="27">
        <v>455</v>
      </c>
      <c r="F685" s="18" t="s">
        <v>14</v>
      </c>
      <c r="G685" s="18">
        <v>455</v>
      </c>
      <c r="H685" s="18">
        <f t="shared" si="38"/>
        <v>0</v>
      </c>
      <c r="I685" s="18" t="s">
        <v>19</v>
      </c>
      <c r="J685" s="33"/>
      <c r="K685" s="33"/>
      <c r="L685" s="33"/>
      <c r="M685" s="33"/>
      <c r="N685" s="33"/>
      <c r="O685" s="33"/>
      <c r="P685" s="33"/>
      <c r="Q685" s="33"/>
      <c r="R685" s="33"/>
      <c r="S685" s="33"/>
      <c r="T685" s="33"/>
      <c r="U685" s="33"/>
      <c r="V685" s="33"/>
      <c r="W685" s="33"/>
      <c r="X685" s="33"/>
      <c r="Y685" s="33"/>
      <c r="Z685" s="33"/>
      <c r="AA685" s="33"/>
      <c r="AB685" s="33"/>
      <c r="AC685" s="33"/>
      <c r="AD685" s="33"/>
      <c r="AE685" s="33"/>
      <c r="AF685" s="33"/>
      <c r="AG685" s="33"/>
      <c r="AH685" s="33"/>
      <c r="AI685" s="33"/>
      <c r="AJ685" s="33"/>
    </row>
    <row r="686" spans="1:36" s="41" customFormat="1" ht="45" customHeight="1" x14ac:dyDescent="0.25">
      <c r="A686" s="15" t="s">
        <v>136</v>
      </c>
      <c r="B686" s="34" t="s">
        <v>1197</v>
      </c>
      <c r="C686" s="15" t="s">
        <v>1198</v>
      </c>
      <c r="D686" s="26">
        <v>45064</v>
      </c>
      <c r="E686" s="27">
        <v>41595</v>
      </c>
      <c r="F686" s="18" t="s">
        <v>14</v>
      </c>
      <c r="G686" s="18">
        <v>41595</v>
      </c>
      <c r="H686" s="18">
        <f t="shared" si="38"/>
        <v>0</v>
      </c>
      <c r="I686" s="18" t="s">
        <v>19</v>
      </c>
      <c r="J686" s="33"/>
      <c r="K686" s="33"/>
      <c r="L686" s="33"/>
      <c r="M686" s="33"/>
      <c r="N686" s="33"/>
      <c r="O686" s="33"/>
      <c r="P686" s="33"/>
      <c r="Q686" s="33"/>
      <c r="R686" s="33"/>
      <c r="S686" s="33"/>
      <c r="T686" s="33"/>
      <c r="U686" s="33"/>
      <c r="V686" s="33"/>
      <c r="W686" s="33"/>
      <c r="X686" s="33"/>
      <c r="Y686" s="33"/>
      <c r="Z686" s="33"/>
      <c r="AA686" s="33"/>
      <c r="AB686" s="33"/>
      <c r="AC686" s="33"/>
      <c r="AD686" s="33"/>
      <c r="AE686" s="33"/>
      <c r="AF686" s="33"/>
      <c r="AG686" s="33"/>
      <c r="AH686" s="33"/>
      <c r="AI686" s="33"/>
      <c r="AJ686" s="33"/>
    </row>
    <row r="687" spans="1:36" s="41" customFormat="1" ht="60" customHeight="1" x14ac:dyDescent="0.25">
      <c r="A687" s="15" t="s">
        <v>136</v>
      </c>
      <c r="B687" s="16" t="s">
        <v>1199</v>
      </c>
      <c r="C687" s="15" t="s">
        <v>1200</v>
      </c>
      <c r="D687" s="26">
        <v>45064</v>
      </c>
      <c r="E687" s="27">
        <v>15930</v>
      </c>
      <c r="F687" s="18" t="s">
        <v>14</v>
      </c>
      <c r="G687" s="18">
        <v>15930</v>
      </c>
      <c r="H687" s="18">
        <f t="shared" si="38"/>
        <v>0</v>
      </c>
      <c r="I687" s="18" t="s">
        <v>19</v>
      </c>
      <c r="J687" s="33"/>
      <c r="K687" s="33"/>
      <c r="L687" s="33"/>
      <c r="M687" s="33"/>
      <c r="N687" s="33"/>
      <c r="O687" s="33"/>
      <c r="P687" s="33"/>
      <c r="Q687" s="33"/>
      <c r="R687" s="33"/>
      <c r="S687" s="33"/>
      <c r="T687" s="33"/>
      <c r="U687" s="33"/>
      <c r="V687" s="33"/>
      <c r="W687" s="33"/>
      <c r="X687" s="33"/>
      <c r="Y687" s="33"/>
      <c r="Z687" s="33"/>
      <c r="AA687" s="33"/>
      <c r="AB687" s="33"/>
      <c r="AC687" s="33"/>
      <c r="AD687" s="33"/>
      <c r="AE687" s="33"/>
      <c r="AF687" s="33"/>
      <c r="AG687" s="33"/>
      <c r="AH687" s="33"/>
      <c r="AI687" s="33"/>
      <c r="AJ687" s="33"/>
    </row>
    <row r="688" spans="1:36" s="41" customFormat="1" ht="45" customHeight="1" x14ac:dyDescent="0.25">
      <c r="A688" s="15" t="s">
        <v>1201</v>
      </c>
      <c r="B688" s="16" t="s">
        <v>1202</v>
      </c>
      <c r="C688" s="15">
        <v>11299</v>
      </c>
      <c r="D688" s="26">
        <v>45065</v>
      </c>
      <c r="E688" s="27">
        <v>3000</v>
      </c>
      <c r="F688" s="27" t="s">
        <v>14</v>
      </c>
      <c r="G688" s="27">
        <v>3000</v>
      </c>
      <c r="H688" s="27">
        <f t="shared" ref="H688:H709" si="39">+E688-G688</f>
        <v>0</v>
      </c>
      <c r="I688" s="18" t="s">
        <v>19</v>
      </c>
      <c r="J688" s="33"/>
      <c r="K688" s="33"/>
      <c r="L688" s="33"/>
      <c r="M688" s="33"/>
      <c r="N688" s="33"/>
      <c r="O688" s="33"/>
      <c r="P688" s="33"/>
      <c r="Q688" s="33"/>
      <c r="R688" s="33"/>
      <c r="S688" s="33"/>
      <c r="T688" s="33"/>
      <c r="U688" s="33"/>
      <c r="V688" s="33"/>
      <c r="W688" s="33"/>
      <c r="X688" s="33"/>
      <c r="Y688" s="33"/>
      <c r="Z688" s="33"/>
      <c r="AA688" s="33"/>
      <c r="AB688" s="33"/>
      <c r="AC688" s="33"/>
      <c r="AD688" s="33"/>
      <c r="AE688" s="33"/>
      <c r="AF688" s="33"/>
      <c r="AG688" s="33"/>
      <c r="AH688" s="33"/>
      <c r="AI688" s="33"/>
      <c r="AJ688" s="33"/>
    </row>
    <row r="689" spans="1:36" s="41" customFormat="1" ht="45" customHeight="1" x14ac:dyDescent="0.25">
      <c r="A689" s="15" t="s">
        <v>1203</v>
      </c>
      <c r="B689" s="16" t="s">
        <v>1204</v>
      </c>
      <c r="C689" s="15">
        <v>11301</v>
      </c>
      <c r="D689" s="26">
        <v>45065</v>
      </c>
      <c r="E689" s="27">
        <v>5000</v>
      </c>
      <c r="F689" s="27" t="s">
        <v>14</v>
      </c>
      <c r="G689" s="27">
        <v>5000</v>
      </c>
      <c r="H689" s="27">
        <f t="shared" si="39"/>
        <v>0</v>
      </c>
      <c r="I689" s="18" t="s">
        <v>19</v>
      </c>
      <c r="J689" s="33"/>
      <c r="K689" s="33"/>
      <c r="L689" s="33"/>
      <c r="M689" s="33"/>
      <c r="N689" s="33"/>
      <c r="O689" s="33"/>
      <c r="P689" s="33"/>
      <c r="Q689" s="33"/>
      <c r="R689" s="33"/>
      <c r="S689" s="33"/>
      <c r="T689" s="33"/>
      <c r="U689" s="33"/>
      <c r="V689" s="33"/>
      <c r="W689" s="33"/>
      <c r="X689" s="33"/>
      <c r="Y689" s="33"/>
      <c r="Z689" s="33"/>
      <c r="AA689" s="33"/>
      <c r="AB689" s="33"/>
      <c r="AC689" s="33"/>
      <c r="AD689" s="33"/>
      <c r="AE689" s="33"/>
      <c r="AF689" s="33"/>
      <c r="AG689" s="33"/>
      <c r="AH689" s="33"/>
      <c r="AI689" s="33"/>
      <c r="AJ689" s="33"/>
    </row>
    <row r="690" spans="1:36" s="41" customFormat="1" ht="45" customHeight="1" x14ac:dyDescent="0.25">
      <c r="A690" s="15" t="s">
        <v>1205</v>
      </c>
      <c r="B690" s="16" t="s">
        <v>1206</v>
      </c>
      <c r="C690" s="15">
        <v>11308</v>
      </c>
      <c r="D690" s="26">
        <v>45065</v>
      </c>
      <c r="E690" s="27">
        <v>1200</v>
      </c>
      <c r="F690" s="27" t="s">
        <v>14</v>
      </c>
      <c r="G690" s="27">
        <v>1200</v>
      </c>
      <c r="H690" s="27">
        <f t="shared" si="39"/>
        <v>0</v>
      </c>
      <c r="I690" s="18" t="s">
        <v>19</v>
      </c>
      <c r="J690" s="33"/>
      <c r="K690" s="33"/>
      <c r="L690" s="33"/>
      <c r="M690" s="33"/>
      <c r="N690" s="33"/>
      <c r="O690" s="33"/>
      <c r="P690" s="33"/>
      <c r="Q690" s="33"/>
      <c r="R690" s="33"/>
      <c r="S690" s="33"/>
      <c r="T690" s="33"/>
      <c r="U690" s="33"/>
      <c r="V690" s="33"/>
      <c r="W690" s="33"/>
      <c r="X690" s="33"/>
      <c r="Y690" s="33"/>
      <c r="Z690" s="33"/>
      <c r="AA690" s="33"/>
      <c r="AB690" s="33"/>
      <c r="AC690" s="33"/>
      <c r="AD690" s="33"/>
      <c r="AE690" s="33"/>
      <c r="AF690" s="33"/>
      <c r="AG690" s="33"/>
      <c r="AH690" s="33"/>
      <c r="AI690" s="33"/>
      <c r="AJ690" s="33"/>
    </row>
    <row r="691" spans="1:36" s="41" customFormat="1" ht="45" customHeight="1" x14ac:dyDescent="0.25">
      <c r="A691" s="15" t="s">
        <v>245</v>
      </c>
      <c r="B691" s="16" t="s">
        <v>1207</v>
      </c>
      <c r="C691" s="15" t="s">
        <v>1208</v>
      </c>
      <c r="D691" s="26">
        <v>45065</v>
      </c>
      <c r="E691" s="27">
        <v>17948.669999999998</v>
      </c>
      <c r="F691" s="27" t="s">
        <v>14</v>
      </c>
      <c r="G691" s="18">
        <v>17948.669999999998</v>
      </c>
      <c r="H691" s="18">
        <f t="shared" si="39"/>
        <v>0</v>
      </c>
      <c r="I691" s="18" t="s">
        <v>19</v>
      </c>
      <c r="J691" s="33"/>
      <c r="K691" s="33"/>
      <c r="L691" s="33"/>
      <c r="M691" s="33"/>
      <c r="N691" s="33"/>
      <c r="O691" s="33"/>
      <c r="P691" s="33"/>
      <c r="Q691" s="33"/>
      <c r="R691" s="33"/>
      <c r="S691" s="33"/>
      <c r="T691" s="33"/>
      <c r="U691" s="33"/>
      <c r="V691" s="33"/>
      <c r="W691" s="33"/>
      <c r="X691" s="33"/>
      <c r="Y691" s="33"/>
      <c r="Z691" s="33"/>
      <c r="AA691" s="33"/>
      <c r="AB691" s="33"/>
      <c r="AC691" s="33"/>
      <c r="AD691" s="33"/>
      <c r="AE691" s="33"/>
      <c r="AF691" s="33"/>
      <c r="AG691" s="33"/>
      <c r="AH691" s="33"/>
      <c r="AI691" s="33"/>
      <c r="AJ691" s="33"/>
    </row>
    <row r="692" spans="1:36" s="41" customFormat="1" ht="60" customHeight="1" x14ac:dyDescent="0.25">
      <c r="A692" s="15" t="s">
        <v>71</v>
      </c>
      <c r="B692" s="16" t="s">
        <v>1209</v>
      </c>
      <c r="C692" s="15" t="s">
        <v>1210</v>
      </c>
      <c r="D692" s="26">
        <v>45068</v>
      </c>
      <c r="E692" s="27">
        <v>53210</v>
      </c>
      <c r="F692" s="27" t="s">
        <v>14</v>
      </c>
      <c r="G692" s="31"/>
      <c r="H692" s="27">
        <f t="shared" si="39"/>
        <v>53210</v>
      </c>
      <c r="I692" s="18" t="s">
        <v>15</v>
      </c>
      <c r="J692" s="33"/>
      <c r="K692" s="33"/>
      <c r="L692" s="33"/>
      <c r="M692" s="33"/>
      <c r="N692" s="33"/>
      <c r="O692" s="33"/>
      <c r="P692" s="33"/>
      <c r="Q692" s="33"/>
      <c r="R692" s="33"/>
      <c r="S692" s="33"/>
      <c r="T692" s="33"/>
      <c r="U692" s="33"/>
      <c r="V692" s="33"/>
      <c r="W692" s="33"/>
      <c r="X692" s="33"/>
      <c r="Y692" s="33"/>
      <c r="Z692" s="33"/>
      <c r="AA692" s="33"/>
      <c r="AB692" s="33"/>
      <c r="AC692" s="33"/>
      <c r="AD692" s="33"/>
      <c r="AE692" s="33"/>
      <c r="AF692" s="33"/>
      <c r="AG692" s="33"/>
      <c r="AH692" s="33"/>
      <c r="AI692" s="33"/>
      <c r="AJ692" s="33"/>
    </row>
    <row r="693" spans="1:36" s="41" customFormat="1" ht="135" customHeight="1" x14ac:dyDescent="0.25">
      <c r="A693" s="15" t="s">
        <v>1211</v>
      </c>
      <c r="B693" s="16" t="s">
        <v>1212</v>
      </c>
      <c r="C693" s="15">
        <v>11335</v>
      </c>
      <c r="D693" s="26">
        <v>45069</v>
      </c>
      <c r="E693" s="27">
        <v>2400</v>
      </c>
      <c r="F693" s="27" t="s">
        <v>14</v>
      </c>
      <c r="G693" s="27">
        <v>2400</v>
      </c>
      <c r="H693" s="27">
        <f t="shared" si="39"/>
        <v>0</v>
      </c>
      <c r="I693" s="18" t="s">
        <v>19</v>
      </c>
      <c r="J693" s="33"/>
      <c r="K693" s="33"/>
      <c r="L693" s="33"/>
      <c r="M693" s="33"/>
      <c r="N693" s="33"/>
      <c r="O693" s="33"/>
      <c r="P693" s="33"/>
      <c r="Q693" s="33"/>
      <c r="R693" s="33"/>
      <c r="S693" s="33"/>
      <c r="T693" s="33"/>
      <c r="U693" s="33"/>
      <c r="V693" s="33"/>
      <c r="W693" s="33"/>
      <c r="X693" s="33"/>
      <c r="Y693" s="33"/>
      <c r="Z693" s="33"/>
      <c r="AA693" s="33"/>
      <c r="AB693" s="33"/>
      <c r="AC693" s="33"/>
      <c r="AD693" s="33"/>
      <c r="AE693" s="33"/>
      <c r="AF693" s="33"/>
      <c r="AG693" s="33"/>
      <c r="AH693" s="33"/>
      <c r="AI693" s="33"/>
      <c r="AJ693" s="33"/>
    </row>
    <row r="694" spans="1:36" s="41" customFormat="1" ht="45" customHeight="1" x14ac:dyDescent="0.25">
      <c r="A694" s="15" t="s">
        <v>464</v>
      </c>
      <c r="B694" s="16" t="s">
        <v>1213</v>
      </c>
      <c r="C694" s="15" t="s">
        <v>1214</v>
      </c>
      <c r="D694" s="26">
        <v>45069</v>
      </c>
      <c r="E694" s="27">
        <v>46055.4</v>
      </c>
      <c r="F694" s="27" t="s">
        <v>14</v>
      </c>
      <c r="G694" s="27">
        <v>46055.4</v>
      </c>
      <c r="H694" s="27">
        <f t="shared" si="39"/>
        <v>0</v>
      </c>
      <c r="I694" s="18" t="s">
        <v>19</v>
      </c>
      <c r="J694" s="33"/>
      <c r="K694" s="33"/>
      <c r="L694" s="33"/>
      <c r="M694" s="33"/>
      <c r="N694" s="33"/>
      <c r="O694" s="33"/>
      <c r="P694" s="33"/>
      <c r="Q694" s="33"/>
      <c r="R694" s="33"/>
      <c r="S694" s="33"/>
      <c r="T694" s="33"/>
      <c r="U694" s="33"/>
      <c r="V694" s="33"/>
      <c r="W694" s="33"/>
      <c r="X694" s="33"/>
      <c r="Y694" s="33"/>
      <c r="Z694" s="33"/>
      <c r="AA694" s="33"/>
      <c r="AB694" s="33"/>
      <c r="AC694" s="33"/>
      <c r="AD694" s="33"/>
      <c r="AE694" s="33"/>
      <c r="AF694" s="33"/>
      <c r="AG694" s="33"/>
      <c r="AH694" s="33"/>
      <c r="AI694" s="33"/>
      <c r="AJ694" s="33"/>
    </row>
    <row r="695" spans="1:36" s="41" customFormat="1" ht="60" customHeight="1" x14ac:dyDescent="0.25">
      <c r="A695" s="15" t="s">
        <v>464</v>
      </c>
      <c r="B695" s="16" t="s">
        <v>1215</v>
      </c>
      <c r="C695" s="15" t="s">
        <v>1216</v>
      </c>
      <c r="D695" s="26">
        <v>45069</v>
      </c>
      <c r="E695" s="27">
        <v>11328</v>
      </c>
      <c r="F695" s="27" t="s">
        <v>14</v>
      </c>
      <c r="G695" s="27">
        <v>11328</v>
      </c>
      <c r="H695" s="27">
        <f t="shared" si="39"/>
        <v>0</v>
      </c>
      <c r="I695" s="18" t="s">
        <v>19</v>
      </c>
      <c r="J695" s="33"/>
      <c r="K695" s="33"/>
      <c r="L695" s="33"/>
      <c r="M695" s="33"/>
      <c r="N695" s="33"/>
      <c r="O695" s="33"/>
      <c r="P695" s="33"/>
      <c r="Q695" s="33"/>
      <c r="R695" s="33"/>
      <c r="S695" s="33"/>
      <c r="T695" s="33"/>
      <c r="U695" s="33"/>
      <c r="V695" s="33"/>
      <c r="W695" s="33"/>
      <c r="X695" s="33"/>
      <c r="Y695" s="33"/>
      <c r="Z695" s="33"/>
      <c r="AA695" s="33"/>
      <c r="AB695" s="33"/>
      <c r="AC695" s="33"/>
      <c r="AD695" s="33"/>
      <c r="AE695" s="33"/>
      <c r="AF695" s="33"/>
      <c r="AG695" s="33"/>
      <c r="AH695" s="33"/>
      <c r="AI695" s="33"/>
      <c r="AJ695" s="33"/>
    </row>
    <row r="696" spans="1:36" s="41" customFormat="1" ht="75" customHeight="1" x14ac:dyDescent="0.25">
      <c r="A696" s="15" t="s">
        <v>303</v>
      </c>
      <c r="B696" s="16" t="s">
        <v>1217</v>
      </c>
      <c r="C696" s="15" t="s">
        <v>1218</v>
      </c>
      <c r="D696" s="26">
        <v>45069</v>
      </c>
      <c r="E696" s="27">
        <v>56110</v>
      </c>
      <c r="F696" s="27" t="s">
        <v>14</v>
      </c>
      <c r="G696" s="27">
        <v>56110</v>
      </c>
      <c r="H696" s="27">
        <f t="shared" si="39"/>
        <v>0</v>
      </c>
      <c r="I696" s="18" t="s">
        <v>19</v>
      </c>
      <c r="J696" s="33"/>
      <c r="K696" s="33"/>
      <c r="L696" s="33"/>
      <c r="M696" s="33"/>
      <c r="N696" s="33"/>
      <c r="O696" s="33"/>
      <c r="P696" s="33"/>
      <c r="Q696" s="33"/>
      <c r="R696" s="33"/>
      <c r="S696" s="33"/>
      <c r="T696" s="33"/>
      <c r="U696" s="33"/>
      <c r="V696" s="33"/>
      <c r="W696" s="33"/>
      <c r="X696" s="33"/>
      <c r="Y696" s="33"/>
      <c r="Z696" s="33"/>
      <c r="AA696" s="33"/>
      <c r="AB696" s="33"/>
      <c r="AC696" s="33"/>
      <c r="AD696" s="33"/>
      <c r="AE696" s="33"/>
      <c r="AF696" s="33"/>
      <c r="AG696" s="33"/>
      <c r="AH696" s="33"/>
      <c r="AI696" s="33"/>
      <c r="AJ696" s="33"/>
    </row>
    <row r="697" spans="1:36" s="41" customFormat="1" ht="105" customHeight="1" x14ac:dyDescent="0.25">
      <c r="A697" s="15" t="s">
        <v>1219</v>
      </c>
      <c r="B697" s="16" t="s">
        <v>1220</v>
      </c>
      <c r="C697" s="15" t="s">
        <v>1221</v>
      </c>
      <c r="D697" s="26">
        <v>45069</v>
      </c>
      <c r="E697" s="27">
        <v>5000</v>
      </c>
      <c r="F697" s="27" t="s">
        <v>14</v>
      </c>
      <c r="G697" s="27">
        <v>5000</v>
      </c>
      <c r="H697" s="27">
        <f t="shared" si="39"/>
        <v>0</v>
      </c>
      <c r="I697" s="18" t="s">
        <v>19</v>
      </c>
      <c r="J697" s="33"/>
      <c r="K697" s="33"/>
      <c r="L697" s="33"/>
      <c r="M697" s="33"/>
      <c r="N697" s="33"/>
      <c r="O697" s="33"/>
      <c r="P697" s="33"/>
      <c r="Q697" s="33"/>
      <c r="R697" s="33"/>
      <c r="S697" s="33"/>
      <c r="T697" s="33"/>
      <c r="U697" s="33"/>
      <c r="V697" s="33"/>
      <c r="W697" s="33"/>
      <c r="X697" s="33"/>
      <c r="Y697" s="33"/>
      <c r="Z697" s="33"/>
      <c r="AA697" s="33"/>
      <c r="AB697" s="33"/>
      <c r="AC697" s="33"/>
      <c r="AD697" s="33"/>
      <c r="AE697" s="33"/>
      <c r="AF697" s="33"/>
      <c r="AG697" s="33"/>
      <c r="AH697" s="33"/>
      <c r="AI697" s="33"/>
      <c r="AJ697" s="33"/>
    </row>
    <row r="698" spans="1:36" s="41" customFormat="1" ht="60" customHeight="1" x14ac:dyDescent="0.25">
      <c r="A698" s="15" t="s">
        <v>1222</v>
      </c>
      <c r="B698" s="16" t="s">
        <v>1220</v>
      </c>
      <c r="C698" s="15" t="s">
        <v>1223</v>
      </c>
      <c r="D698" s="26">
        <v>45069</v>
      </c>
      <c r="E698" s="27">
        <v>5000</v>
      </c>
      <c r="F698" s="27" t="s">
        <v>14</v>
      </c>
      <c r="G698" s="27">
        <v>5000</v>
      </c>
      <c r="H698" s="27">
        <f t="shared" si="39"/>
        <v>0</v>
      </c>
      <c r="I698" s="18" t="s">
        <v>19</v>
      </c>
      <c r="J698" s="33"/>
      <c r="K698" s="33"/>
      <c r="L698" s="33"/>
      <c r="M698" s="33"/>
      <c r="N698" s="33"/>
      <c r="O698" s="33"/>
      <c r="P698" s="33"/>
      <c r="Q698" s="33"/>
      <c r="R698" s="33"/>
      <c r="S698" s="33"/>
      <c r="T698" s="33"/>
      <c r="U698" s="33"/>
      <c r="V698" s="33"/>
      <c r="W698" s="33"/>
      <c r="X698" s="33"/>
      <c r="Y698" s="33"/>
      <c r="Z698" s="33"/>
      <c r="AA698" s="33"/>
      <c r="AB698" s="33"/>
      <c r="AC698" s="33"/>
      <c r="AD698" s="33"/>
      <c r="AE698" s="33"/>
      <c r="AF698" s="33"/>
      <c r="AG698" s="33"/>
      <c r="AH698" s="33"/>
      <c r="AI698" s="33"/>
      <c r="AJ698" s="33"/>
    </row>
    <row r="699" spans="1:36" s="41" customFormat="1" ht="60" customHeight="1" x14ac:dyDescent="0.25">
      <c r="A699" s="15" t="s">
        <v>96</v>
      </c>
      <c r="B699" s="16" t="s">
        <v>97</v>
      </c>
      <c r="C699" s="15" t="s">
        <v>1224</v>
      </c>
      <c r="D699" s="26">
        <v>45070</v>
      </c>
      <c r="E699" s="27">
        <v>579900</v>
      </c>
      <c r="F699" s="27" t="s">
        <v>14</v>
      </c>
      <c r="G699" s="27">
        <v>579900</v>
      </c>
      <c r="H699" s="27">
        <f t="shared" si="39"/>
        <v>0</v>
      </c>
      <c r="I699" s="18" t="s">
        <v>19</v>
      </c>
      <c r="J699" s="33"/>
      <c r="K699" s="33"/>
      <c r="L699" s="33"/>
      <c r="M699" s="33"/>
      <c r="N699" s="33"/>
      <c r="O699" s="33"/>
      <c r="P699" s="33"/>
      <c r="Q699" s="33"/>
      <c r="R699" s="33"/>
      <c r="S699" s="33"/>
      <c r="T699" s="33"/>
      <c r="U699" s="33"/>
      <c r="V699" s="33"/>
      <c r="W699" s="33"/>
      <c r="X699" s="33"/>
      <c r="Y699" s="33"/>
      <c r="Z699" s="33"/>
      <c r="AA699" s="33"/>
      <c r="AB699" s="33"/>
      <c r="AC699" s="33"/>
      <c r="AD699" s="33"/>
      <c r="AE699" s="33"/>
      <c r="AF699" s="33"/>
      <c r="AG699" s="33"/>
      <c r="AH699" s="33"/>
      <c r="AI699" s="33"/>
      <c r="AJ699" s="33"/>
    </row>
    <row r="700" spans="1:36" s="41" customFormat="1" ht="45" customHeight="1" x14ac:dyDescent="0.25">
      <c r="A700" s="15" t="s">
        <v>1225</v>
      </c>
      <c r="B700" s="16" t="s">
        <v>1226</v>
      </c>
      <c r="C700" s="15" t="s">
        <v>1227</v>
      </c>
      <c r="D700" s="26">
        <v>45072</v>
      </c>
      <c r="E700" s="27">
        <v>3582.08</v>
      </c>
      <c r="F700" s="27" t="s">
        <v>14</v>
      </c>
      <c r="G700" s="27">
        <v>3582.08</v>
      </c>
      <c r="H700" s="27">
        <f t="shared" si="39"/>
        <v>0</v>
      </c>
      <c r="I700" s="18" t="s">
        <v>19</v>
      </c>
      <c r="J700" s="33"/>
      <c r="K700" s="33"/>
      <c r="L700" s="33"/>
      <c r="M700" s="33"/>
      <c r="N700" s="33"/>
      <c r="O700" s="33"/>
      <c r="P700" s="33"/>
      <c r="Q700" s="33"/>
      <c r="R700" s="33"/>
      <c r="S700" s="33"/>
      <c r="T700" s="33"/>
      <c r="U700" s="33"/>
      <c r="V700" s="33"/>
      <c r="W700" s="33"/>
      <c r="X700" s="33"/>
      <c r="Y700" s="33"/>
      <c r="Z700" s="33"/>
      <c r="AA700" s="33"/>
      <c r="AB700" s="33"/>
      <c r="AC700" s="33"/>
      <c r="AD700" s="33"/>
      <c r="AE700" s="33"/>
      <c r="AF700" s="33"/>
      <c r="AG700" s="33"/>
      <c r="AH700" s="33"/>
      <c r="AI700" s="33"/>
      <c r="AJ700" s="33"/>
    </row>
    <row r="701" spans="1:36" s="41" customFormat="1" ht="60" customHeight="1" x14ac:dyDescent="0.25">
      <c r="A701" s="15" t="s">
        <v>1228</v>
      </c>
      <c r="B701" s="16" t="s">
        <v>1229</v>
      </c>
      <c r="C701" s="15">
        <v>11394</v>
      </c>
      <c r="D701" s="26">
        <v>45076</v>
      </c>
      <c r="E701" s="27">
        <v>6000</v>
      </c>
      <c r="F701" s="27" t="s">
        <v>14</v>
      </c>
      <c r="G701" s="27">
        <v>6000</v>
      </c>
      <c r="H701" s="27">
        <f t="shared" si="39"/>
        <v>0</v>
      </c>
      <c r="I701" s="18" t="s">
        <v>19</v>
      </c>
      <c r="J701" s="33"/>
      <c r="K701" s="33"/>
      <c r="L701" s="33"/>
      <c r="M701" s="33"/>
      <c r="N701" s="33"/>
      <c r="O701" s="33"/>
      <c r="P701" s="33"/>
      <c r="Q701" s="33"/>
      <c r="R701" s="33"/>
      <c r="S701" s="33"/>
      <c r="T701" s="33"/>
      <c r="U701" s="33"/>
      <c r="V701" s="33"/>
      <c r="W701" s="33"/>
      <c r="X701" s="33"/>
      <c r="Y701" s="33"/>
      <c r="Z701" s="33"/>
      <c r="AA701" s="33"/>
      <c r="AB701" s="33"/>
      <c r="AC701" s="33"/>
      <c r="AD701" s="33"/>
      <c r="AE701" s="33"/>
      <c r="AF701" s="33"/>
      <c r="AG701" s="33"/>
      <c r="AH701" s="33"/>
      <c r="AI701" s="33"/>
      <c r="AJ701" s="33"/>
    </row>
    <row r="702" spans="1:36" s="41" customFormat="1" ht="45" customHeight="1" x14ac:dyDescent="0.25">
      <c r="A702" s="15" t="s">
        <v>250</v>
      </c>
      <c r="B702" s="16" t="s">
        <v>1230</v>
      </c>
      <c r="C702" s="15">
        <v>136780</v>
      </c>
      <c r="D702" s="26">
        <v>45077</v>
      </c>
      <c r="E702" s="27">
        <v>3360</v>
      </c>
      <c r="F702" s="27" t="s">
        <v>14</v>
      </c>
      <c r="G702" s="27">
        <v>3360</v>
      </c>
      <c r="H702" s="27">
        <f t="shared" si="39"/>
        <v>0</v>
      </c>
      <c r="I702" s="18" t="s">
        <v>19</v>
      </c>
      <c r="J702" s="33"/>
      <c r="K702" s="33"/>
      <c r="L702" s="33"/>
      <c r="M702" s="33"/>
      <c r="N702" s="33"/>
      <c r="O702" s="33"/>
      <c r="P702" s="33"/>
      <c r="Q702" s="33"/>
      <c r="R702" s="33"/>
      <c r="S702" s="33"/>
      <c r="T702" s="33"/>
      <c r="U702" s="33"/>
      <c r="V702" s="33"/>
      <c r="W702" s="33"/>
      <c r="X702" s="33"/>
      <c r="Y702" s="33"/>
      <c r="Z702" s="33"/>
      <c r="AA702" s="33"/>
      <c r="AB702" s="33"/>
      <c r="AC702" s="33"/>
      <c r="AD702" s="33"/>
      <c r="AE702" s="33"/>
      <c r="AF702" s="33"/>
      <c r="AG702" s="33"/>
      <c r="AH702" s="33"/>
      <c r="AI702" s="33"/>
      <c r="AJ702" s="33"/>
    </row>
    <row r="703" spans="1:36" s="41" customFormat="1" ht="45" customHeight="1" x14ac:dyDescent="0.25">
      <c r="A703" s="15" t="s">
        <v>1231</v>
      </c>
      <c r="B703" s="16" t="s">
        <v>1232</v>
      </c>
      <c r="C703" s="15">
        <v>136793</v>
      </c>
      <c r="D703" s="26">
        <v>45077</v>
      </c>
      <c r="E703" s="27">
        <v>4800</v>
      </c>
      <c r="F703" s="27" t="s">
        <v>14</v>
      </c>
      <c r="G703" s="27"/>
      <c r="H703" s="27">
        <f t="shared" si="39"/>
        <v>4800</v>
      </c>
      <c r="I703" s="18" t="s">
        <v>15</v>
      </c>
      <c r="J703" s="33"/>
      <c r="K703" s="33"/>
      <c r="L703" s="33"/>
      <c r="M703" s="33"/>
      <c r="N703" s="33"/>
      <c r="O703" s="33"/>
      <c r="P703" s="33"/>
      <c r="Q703" s="33"/>
      <c r="R703" s="33"/>
      <c r="S703" s="33"/>
      <c r="T703" s="33"/>
      <c r="U703" s="33"/>
      <c r="V703" s="33"/>
      <c r="W703" s="33"/>
      <c r="X703" s="33"/>
      <c r="Y703" s="33"/>
      <c r="Z703" s="33"/>
      <c r="AA703" s="33"/>
      <c r="AB703" s="33"/>
      <c r="AC703" s="33"/>
      <c r="AD703" s="33"/>
      <c r="AE703" s="33"/>
      <c r="AF703" s="33"/>
      <c r="AG703" s="33"/>
      <c r="AH703" s="33"/>
      <c r="AI703" s="33"/>
      <c r="AJ703" s="33"/>
    </row>
    <row r="704" spans="1:36" s="41" customFormat="1" ht="45" customHeight="1" x14ac:dyDescent="0.25">
      <c r="A704" s="15" t="s">
        <v>281</v>
      </c>
      <c r="B704" s="16" t="s">
        <v>1233</v>
      </c>
      <c r="C704" s="15" t="s">
        <v>1234</v>
      </c>
      <c r="D704" s="26">
        <v>45074</v>
      </c>
      <c r="E704" s="27">
        <v>61489.08</v>
      </c>
      <c r="F704" s="27" t="s">
        <v>14</v>
      </c>
      <c r="G704" s="27">
        <v>61489.08</v>
      </c>
      <c r="H704" s="18">
        <f t="shared" si="39"/>
        <v>0</v>
      </c>
      <c r="I704" s="18" t="s">
        <v>19</v>
      </c>
      <c r="J704" s="33"/>
      <c r="K704" s="33"/>
      <c r="L704" s="33"/>
      <c r="M704" s="33"/>
      <c r="N704" s="33"/>
      <c r="O704" s="33"/>
      <c r="P704" s="33"/>
      <c r="Q704" s="33"/>
      <c r="R704" s="33"/>
      <c r="S704" s="33"/>
      <c r="T704" s="33"/>
      <c r="U704" s="33"/>
      <c r="V704" s="33"/>
      <c r="W704" s="33"/>
      <c r="X704" s="33"/>
      <c r="Y704" s="33"/>
      <c r="Z704" s="33"/>
      <c r="AA704" s="33"/>
      <c r="AB704" s="33"/>
      <c r="AC704" s="33"/>
      <c r="AD704" s="33"/>
      <c r="AE704" s="33"/>
      <c r="AF704" s="33"/>
      <c r="AG704" s="33"/>
      <c r="AH704" s="33"/>
      <c r="AI704" s="33"/>
      <c r="AJ704" s="33"/>
    </row>
    <row r="705" spans="1:36" s="41" customFormat="1" ht="60" customHeight="1" x14ac:dyDescent="0.25">
      <c r="A705" s="15" t="s">
        <v>281</v>
      </c>
      <c r="B705" s="16" t="s">
        <v>898</v>
      </c>
      <c r="C705" s="15" t="s">
        <v>1235</v>
      </c>
      <c r="D705" s="26">
        <v>45074</v>
      </c>
      <c r="E705" s="27">
        <v>40039.019999999997</v>
      </c>
      <c r="F705" s="27" t="s">
        <v>14</v>
      </c>
      <c r="G705" s="27">
        <v>40039.019999999997</v>
      </c>
      <c r="H705" s="18">
        <f t="shared" si="39"/>
        <v>0</v>
      </c>
      <c r="I705" s="18" t="s">
        <v>19</v>
      </c>
      <c r="J705" s="33"/>
      <c r="K705" s="33"/>
      <c r="L705" s="33"/>
      <c r="M705" s="33"/>
      <c r="N705" s="33"/>
      <c r="O705" s="33"/>
      <c r="P705" s="33"/>
      <c r="Q705" s="33"/>
      <c r="R705" s="33"/>
      <c r="S705" s="33"/>
      <c r="T705" s="33"/>
      <c r="U705" s="33"/>
      <c r="V705" s="33"/>
      <c r="W705" s="33"/>
      <c r="X705" s="33"/>
      <c r="Y705" s="33"/>
      <c r="Z705" s="33"/>
      <c r="AA705" s="33"/>
      <c r="AB705" s="33"/>
      <c r="AC705" s="33"/>
      <c r="AD705" s="33"/>
      <c r="AE705" s="33"/>
      <c r="AF705" s="33"/>
      <c r="AG705" s="33"/>
      <c r="AH705" s="33"/>
      <c r="AI705" s="33"/>
      <c r="AJ705" s="33"/>
    </row>
    <row r="706" spans="1:36" s="41" customFormat="1" ht="60" customHeight="1" x14ac:dyDescent="0.25">
      <c r="A706" s="15" t="s">
        <v>281</v>
      </c>
      <c r="B706" s="16" t="s">
        <v>1236</v>
      </c>
      <c r="C706" s="15" t="s">
        <v>1237</v>
      </c>
      <c r="D706" s="26">
        <v>45074</v>
      </c>
      <c r="E706" s="27">
        <v>11561.89</v>
      </c>
      <c r="F706" s="27" t="s">
        <v>14</v>
      </c>
      <c r="G706" s="27">
        <v>11561.89</v>
      </c>
      <c r="H706" s="18">
        <f t="shared" si="39"/>
        <v>0</v>
      </c>
      <c r="I706" s="18" t="s">
        <v>19</v>
      </c>
      <c r="J706" s="33"/>
      <c r="K706" s="33"/>
      <c r="L706" s="33"/>
      <c r="M706" s="33"/>
      <c r="N706" s="33"/>
      <c r="O706" s="33"/>
      <c r="P706" s="33"/>
      <c r="Q706" s="33"/>
      <c r="R706" s="33"/>
      <c r="S706" s="33"/>
      <c r="T706" s="33"/>
      <c r="U706" s="33"/>
      <c r="V706" s="33"/>
      <c r="W706" s="33"/>
      <c r="X706" s="33"/>
      <c r="Y706" s="33"/>
      <c r="Z706" s="33"/>
      <c r="AA706" s="33"/>
      <c r="AB706" s="33"/>
      <c r="AC706" s="33"/>
      <c r="AD706" s="33"/>
      <c r="AE706" s="33"/>
      <c r="AF706" s="33"/>
      <c r="AG706" s="33"/>
      <c r="AH706" s="33"/>
      <c r="AI706" s="33"/>
      <c r="AJ706" s="33"/>
    </row>
    <row r="707" spans="1:36" s="41" customFormat="1" ht="60" customHeight="1" x14ac:dyDescent="0.25">
      <c r="A707" s="15" t="s">
        <v>16</v>
      </c>
      <c r="B707" s="16" t="s">
        <v>1238</v>
      </c>
      <c r="C707" s="15" t="s">
        <v>1239</v>
      </c>
      <c r="D707" s="26">
        <v>45077</v>
      </c>
      <c r="E707" s="27">
        <v>674994.43</v>
      </c>
      <c r="F707" s="18" t="s">
        <v>14</v>
      </c>
      <c r="G707" s="27">
        <v>674994.43</v>
      </c>
      <c r="H707" s="27">
        <f t="shared" si="39"/>
        <v>0</v>
      </c>
      <c r="I707" s="18" t="s">
        <v>19</v>
      </c>
      <c r="J707" s="33"/>
      <c r="K707" s="33"/>
      <c r="L707" s="33"/>
      <c r="M707" s="33"/>
      <c r="N707" s="33"/>
      <c r="O707" s="33"/>
      <c r="P707" s="33"/>
      <c r="Q707" s="33"/>
      <c r="R707" s="33"/>
      <c r="S707" s="33"/>
      <c r="T707" s="33"/>
      <c r="U707" s="33"/>
      <c r="V707" s="33"/>
      <c r="W707" s="33"/>
      <c r="X707" s="33"/>
      <c r="Y707" s="33"/>
      <c r="Z707" s="33"/>
      <c r="AA707" s="33"/>
      <c r="AB707" s="33"/>
      <c r="AC707" s="33"/>
      <c r="AD707" s="33"/>
      <c r="AE707" s="33"/>
      <c r="AF707" s="33"/>
      <c r="AG707" s="33"/>
      <c r="AH707" s="33"/>
      <c r="AI707" s="33"/>
      <c r="AJ707" s="33"/>
    </row>
    <row r="708" spans="1:36" s="41" customFormat="1" ht="45" customHeight="1" x14ac:dyDescent="0.25">
      <c r="A708" s="15" t="s">
        <v>16</v>
      </c>
      <c r="B708" s="16" t="s">
        <v>1238</v>
      </c>
      <c r="C708" s="15" t="s">
        <v>1240</v>
      </c>
      <c r="D708" s="26">
        <v>45077</v>
      </c>
      <c r="E708" s="27">
        <v>13845.51</v>
      </c>
      <c r="F708" s="18" t="s">
        <v>14</v>
      </c>
      <c r="G708" s="27">
        <v>13845.51</v>
      </c>
      <c r="H708" s="27">
        <f t="shared" si="39"/>
        <v>0</v>
      </c>
      <c r="I708" s="18" t="s">
        <v>19</v>
      </c>
      <c r="J708" s="33"/>
      <c r="K708" s="33"/>
      <c r="L708" s="33"/>
      <c r="M708" s="33"/>
      <c r="N708" s="33"/>
      <c r="O708" s="33"/>
      <c r="P708" s="33"/>
      <c r="Q708" s="33"/>
      <c r="R708" s="33"/>
      <c r="S708" s="33"/>
      <c r="T708" s="33"/>
      <c r="U708" s="33"/>
      <c r="V708" s="33"/>
      <c r="W708" s="33"/>
      <c r="X708" s="33"/>
      <c r="Y708" s="33"/>
      <c r="Z708" s="33"/>
      <c r="AA708" s="33"/>
      <c r="AB708" s="33"/>
      <c r="AC708" s="33"/>
      <c r="AD708" s="33"/>
      <c r="AE708" s="33"/>
      <c r="AF708" s="33"/>
      <c r="AG708" s="33"/>
      <c r="AH708" s="33"/>
      <c r="AI708" s="33"/>
      <c r="AJ708" s="33"/>
    </row>
    <row r="709" spans="1:36" s="41" customFormat="1" ht="45" customHeight="1" x14ac:dyDescent="0.25">
      <c r="A709" s="15" t="s">
        <v>67</v>
      </c>
      <c r="B709" s="16" t="s">
        <v>1241</v>
      </c>
      <c r="C709" s="15"/>
      <c r="D709" s="26">
        <v>45077</v>
      </c>
      <c r="E709" s="27">
        <v>16235.46</v>
      </c>
      <c r="F709" s="27" t="s">
        <v>14</v>
      </c>
      <c r="G709" s="27">
        <v>16235.46</v>
      </c>
      <c r="H709" s="27">
        <f t="shared" si="39"/>
        <v>0</v>
      </c>
      <c r="I709" s="18" t="s">
        <v>19</v>
      </c>
      <c r="J709" s="33"/>
      <c r="K709" s="33"/>
      <c r="L709" s="33"/>
      <c r="M709" s="33"/>
      <c r="N709" s="33"/>
      <c r="O709" s="33"/>
      <c r="P709" s="33"/>
      <c r="Q709" s="33"/>
      <c r="R709" s="33"/>
      <c r="S709" s="33"/>
      <c r="T709" s="33"/>
      <c r="U709" s="33"/>
      <c r="V709" s="33"/>
      <c r="W709" s="33"/>
      <c r="X709" s="33"/>
      <c r="Y709" s="33"/>
      <c r="Z709" s="33"/>
      <c r="AA709" s="33"/>
      <c r="AB709" s="33"/>
      <c r="AC709" s="33"/>
      <c r="AD709" s="33"/>
      <c r="AE709" s="33"/>
      <c r="AF709" s="33"/>
      <c r="AG709" s="33"/>
      <c r="AH709" s="33"/>
      <c r="AI709" s="33"/>
      <c r="AJ709" s="33"/>
    </row>
    <row r="710" spans="1:36" s="41" customFormat="1" ht="45" customHeight="1" x14ac:dyDescent="0.25">
      <c r="A710" s="25" t="s">
        <v>1242</v>
      </c>
      <c r="B710" s="16"/>
      <c r="C710" s="15"/>
      <c r="D710" s="26"/>
      <c r="E710" s="31">
        <f>SUM(E624:E709)</f>
        <v>3983692.13</v>
      </c>
      <c r="F710" s="31">
        <f t="shared" ref="F710:H710" si="40">SUM(F624:F709)</f>
        <v>0</v>
      </c>
      <c r="G710" s="31">
        <f>SUM(G624:G709)</f>
        <v>3906179.52</v>
      </c>
      <c r="H710" s="31">
        <f t="shared" si="40"/>
        <v>77512.61</v>
      </c>
      <c r="I710" s="24"/>
      <c r="J710" s="33"/>
      <c r="K710" s="33"/>
      <c r="L710" s="33"/>
      <c r="M710" s="33"/>
      <c r="N710" s="33"/>
      <c r="O710" s="33"/>
      <c r="P710" s="33"/>
      <c r="Q710" s="33"/>
      <c r="R710" s="33"/>
      <c r="S710" s="33"/>
      <c r="T710" s="33"/>
      <c r="U710" s="33"/>
      <c r="V710" s="33"/>
      <c r="W710" s="33"/>
      <c r="X710" s="33"/>
      <c r="Y710" s="33"/>
      <c r="Z710" s="33"/>
      <c r="AA710" s="33"/>
      <c r="AB710" s="33"/>
      <c r="AC710" s="33"/>
      <c r="AD710" s="33"/>
      <c r="AE710" s="33"/>
      <c r="AF710" s="33"/>
      <c r="AG710" s="33"/>
      <c r="AH710" s="33"/>
      <c r="AI710" s="33"/>
      <c r="AJ710" s="33"/>
    </row>
    <row r="711" spans="1:36" s="41" customFormat="1" ht="15" customHeight="1" x14ac:dyDescent="0.25">
      <c r="A711" s="15" t="s">
        <v>1243</v>
      </c>
      <c r="B711" s="16" t="s">
        <v>1244</v>
      </c>
      <c r="C711" s="15" t="s">
        <v>1245</v>
      </c>
      <c r="D711" s="17">
        <v>45009</v>
      </c>
      <c r="E711" s="27">
        <v>266444</v>
      </c>
      <c r="F711" s="18" t="s">
        <v>14</v>
      </c>
      <c r="G711" s="27">
        <v>266444</v>
      </c>
      <c r="H711" s="18">
        <f t="shared" ref="H711:H742" si="41">+E711-G711</f>
        <v>0</v>
      </c>
      <c r="I711" s="18" t="s">
        <v>19</v>
      </c>
      <c r="J711" s="33"/>
      <c r="K711" s="33"/>
      <c r="L711" s="33"/>
      <c r="M711" s="33"/>
      <c r="N711" s="33"/>
      <c r="O711" s="33"/>
      <c r="P711" s="33"/>
      <c r="Q711" s="33"/>
      <c r="R711" s="33"/>
      <c r="S711" s="33"/>
      <c r="T711" s="33"/>
      <c r="U711" s="33"/>
      <c r="V711" s="33"/>
      <c r="W711" s="33"/>
      <c r="X711" s="33"/>
      <c r="Y711" s="33"/>
      <c r="Z711" s="33"/>
      <c r="AA711" s="33"/>
      <c r="AB711" s="33"/>
      <c r="AC711" s="33"/>
      <c r="AD711" s="33"/>
      <c r="AE711" s="33"/>
      <c r="AF711" s="33"/>
      <c r="AG711" s="33"/>
      <c r="AH711" s="33"/>
      <c r="AI711" s="33"/>
      <c r="AJ711" s="33"/>
    </row>
    <row r="712" spans="1:36" s="41" customFormat="1" ht="60" customHeight="1" x14ac:dyDescent="0.25">
      <c r="A712" s="15" t="s">
        <v>1246</v>
      </c>
      <c r="B712" s="34" t="s">
        <v>1247</v>
      </c>
      <c r="C712" s="15">
        <v>3720010295</v>
      </c>
      <c r="D712" s="17">
        <v>45051</v>
      </c>
      <c r="E712" s="27">
        <v>38283</v>
      </c>
      <c r="F712" s="18" t="s">
        <v>14</v>
      </c>
      <c r="G712" s="27"/>
      <c r="H712" s="18">
        <f t="shared" si="41"/>
        <v>38283</v>
      </c>
      <c r="I712" s="18" t="s">
        <v>15</v>
      </c>
      <c r="J712" s="33"/>
      <c r="K712" s="33"/>
      <c r="L712" s="33"/>
      <c r="M712" s="33"/>
      <c r="N712" s="33"/>
      <c r="O712" s="33"/>
      <c r="P712" s="33"/>
      <c r="Q712" s="33"/>
      <c r="R712" s="33"/>
      <c r="S712" s="33"/>
      <c r="T712" s="33"/>
      <c r="U712" s="33"/>
      <c r="V712" s="33"/>
      <c r="W712" s="33"/>
      <c r="X712" s="33"/>
      <c r="Y712" s="33"/>
      <c r="Z712" s="33"/>
      <c r="AA712" s="33"/>
      <c r="AB712" s="33"/>
      <c r="AC712" s="33"/>
      <c r="AD712" s="33"/>
      <c r="AE712" s="33"/>
      <c r="AF712" s="33"/>
      <c r="AG712" s="33"/>
      <c r="AH712" s="33"/>
      <c r="AI712" s="33"/>
      <c r="AJ712" s="33"/>
    </row>
    <row r="713" spans="1:36" s="41" customFormat="1" ht="60" customHeight="1" x14ac:dyDescent="0.25">
      <c r="A713" s="39" t="s">
        <v>1246</v>
      </c>
      <c r="B713" s="34" t="s">
        <v>1247</v>
      </c>
      <c r="C713" s="15">
        <v>2870020457</v>
      </c>
      <c r="D713" s="17">
        <v>45051</v>
      </c>
      <c r="E713" s="27">
        <v>14550</v>
      </c>
      <c r="F713" s="18" t="s">
        <v>14</v>
      </c>
      <c r="G713" s="27"/>
      <c r="H713" s="18">
        <f t="shared" si="41"/>
        <v>14550</v>
      </c>
      <c r="I713" s="18" t="s">
        <v>15</v>
      </c>
      <c r="J713" s="33"/>
      <c r="K713" s="33"/>
      <c r="L713" s="33"/>
      <c r="M713" s="33"/>
      <c r="N713" s="33"/>
      <c r="O713" s="33"/>
      <c r="P713" s="33"/>
      <c r="Q713" s="33"/>
      <c r="R713" s="33"/>
      <c r="S713" s="33"/>
      <c r="T713" s="33"/>
      <c r="U713" s="33"/>
      <c r="V713" s="33"/>
      <c r="W713" s="33"/>
      <c r="X713" s="33"/>
      <c r="Y713" s="33"/>
      <c r="Z713" s="33"/>
      <c r="AA713" s="33"/>
      <c r="AB713" s="33"/>
      <c r="AC713" s="33"/>
      <c r="AD713" s="33"/>
      <c r="AE713" s="33"/>
      <c r="AF713" s="33"/>
      <c r="AG713" s="33"/>
      <c r="AH713" s="33"/>
      <c r="AI713" s="33"/>
      <c r="AJ713" s="33"/>
    </row>
    <row r="714" spans="1:36" s="41" customFormat="1" ht="60" customHeight="1" x14ac:dyDescent="0.25">
      <c r="A714" s="39" t="s">
        <v>1249</v>
      </c>
      <c r="B714" s="34" t="s">
        <v>1250</v>
      </c>
      <c r="C714" s="15" t="s">
        <v>1251</v>
      </c>
      <c r="D714" s="26">
        <v>45068</v>
      </c>
      <c r="E714" s="27">
        <v>343.76</v>
      </c>
      <c r="F714" s="18" t="s">
        <v>14</v>
      </c>
      <c r="G714" s="18">
        <v>343.76</v>
      </c>
      <c r="H714" s="18">
        <f t="shared" si="41"/>
        <v>0</v>
      </c>
      <c r="I714" s="18" t="s">
        <v>19</v>
      </c>
      <c r="J714" s="33"/>
      <c r="K714" s="33"/>
      <c r="L714" s="33"/>
      <c r="M714" s="33"/>
      <c r="N714" s="33"/>
      <c r="O714" s="33"/>
      <c r="P714" s="33"/>
      <c r="Q714" s="33"/>
      <c r="R714" s="33"/>
      <c r="S714" s="33"/>
      <c r="T714" s="33"/>
      <c r="U714" s="33"/>
      <c r="V714" s="33"/>
      <c r="W714" s="33"/>
      <c r="X714" s="33"/>
      <c r="Y714" s="33"/>
      <c r="Z714" s="33"/>
      <c r="AA714" s="33"/>
      <c r="AB714" s="33"/>
      <c r="AC714" s="33"/>
      <c r="AD714" s="33"/>
      <c r="AE714" s="33"/>
      <c r="AF714" s="33"/>
      <c r="AG714" s="33"/>
      <c r="AH714" s="33"/>
      <c r="AI714" s="33"/>
      <c r="AJ714" s="33"/>
    </row>
    <row r="715" spans="1:36" s="41" customFormat="1" ht="92.25" customHeight="1" x14ac:dyDescent="0.25">
      <c r="A715" s="15" t="s">
        <v>303</v>
      </c>
      <c r="B715" s="16" t="s">
        <v>1252</v>
      </c>
      <c r="C715" s="15" t="s">
        <v>1253</v>
      </c>
      <c r="D715" s="26">
        <v>45068</v>
      </c>
      <c r="E715" s="27">
        <v>1291.51</v>
      </c>
      <c r="F715" s="18" t="s">
        <v>14</v>
      </c>
      <c r="G715" s="18">
        <v>1291.51</v>
      </c>
      <c r="H715" s="18">
        <f t="shared" si="41"/>
        <v>0</v>
      </c>
      <c r="I715" s="18" t="s">
        <v>19</v>
      </c>
      <c r="J715" s="33"/>
      <c r="K715" s="33"/>
      <c r="L715" s="33"/>
      <c r="M715" s="33"/>
      <c r="N715" s="33"/>
      <c r="O715" s="33"/>
      <c r="P715" s="33"/>
      <c r="Q715" s="33"/>
      <c r="R715" s="33"/>
      <c r="S715" s="33"/>
      <c r="T715" s="33"/>
      <c r="U715" s="33"/>
      <c r="V715" s="33"/>
      <c r="W715" s="33"/>
      <c r="X715" s="33"/>
      <c r="Y715" s="33"/>
      <c r="Z715" s="33"/>
      <c r="AA715" s="33"/>
      <c r="AB715" s="33"/>
      <c r="AC715" s="33"/>
      <c r="AD715" s="33"/>
      <c r="AE715" s="33"/>
      <c r="AF715" s="33"/>
      <c r="AG715" s="33"/>
      <c r="AH715" s="33"/>
      <c r="AI715" s="33"/>
      <c r="AJ715" s="33"/>
    </row>
    <row r="716" spans="1:36" s="41" customFormat="1" ht="60" customHeight="1" x14ac:dyDescent="0.25">
      <c r="A716" s="15" t="s">
        <v>1246</v>
      </c>
      <c r="B716" s="34" t="s">
        <v>1247</v>
      </c>
      <c r="C716" s="15">
        <v>2470010071</v>
      </c>
      <c r="D716" s="17">
        <v>45076</v>
      </c>
      <c r="E716" s="27">
        <v>1798.42</v>
      </c>
      <c r="F716" s="18" t="s">
        <v>14</v>
      </c>
      <c r="G716" s="27"/>
      <c r="H716" s="18">
        <f t="shared" si="41"/>
        <v>1798.42</v>
      </c>
      <c r="I716" s="18" t="s">
        <v>15</v>
      </c>
      <c r="J716" s="33"/>
      <c r="K716" s="33"/>
      <c r="L716" s="33"/>
      <c r="M716" s="33"/>
      <c r="N716" s="33"/>
      <c r="O716" s="33"/>
      <c r="P716" s="33"/>
      <c r="Q716" s="33"/>
      <c r="R716" s="33"/>
      <c r="S716" s="33"/>
      <c r="T716" s="33"/>
      <c r="U716" s="33"/>
      <c r="V716" s="33"/>
      <c r="W716" s="33"/>
      <c r="X716" s="33"/>
      <c r="Y716" s="33"/>
      <c r="Z716" s="33"/>
      <c r="AA716" s="33"/>
      <c r="AB716" s="33"/>
      <c r="AC716" s="33"/>
      <c r="AD716" s="33"/>
      <c r="AE716" s="33"/>
      <c r="AF716" s="33"/>
      <c r="AG716" s="33"/>
      <c r="AH716" s="33"/>
      <c r="AI716" s="33"/>
      <c r="AJ716" s="33"/>
    </row>
    <row r="717" spans="1:36" s="74" customFormat="1" ht="60" customHeight="1" x14ac:dyDescent="0.25">
      <c r="A717" s="15" t="s">
        <v>1246</v>
      </c>
      <c r="B717" s="34" t="s">
        <v>1247</v>
      </c>
      <c r="C717" s="15">
        <v>3970010608</v>
      </c>
      <c r="D717" s="17">
        <v>45076</v>
      </c>
      <c r="E717" s="27">
        <v>9316.52</v>
      </c>
      <c r="F717" s="18" t="s">
        <v>14</v>
      </c>
      <c r="G717" s="18"/>
      <c r="H717" s="18">
        <f t="shared" si="41"/>
        <v>9316.52</v>
      </c>
      <c r="I717" s="18" t="s">
        <v>15</v>
      </c>
      <c r="J717" s="33"/>
      <c r="K717" s="33"/>
      <c r="L717" s="33"/>
      <c r="M717" s="33"/>
      <c r="N717" s="33"/>
      <c r="O717" s="33"/>
      <c r="P717" s="33"/>
      <c r="Q717" s="33"/>
      <c r="R717" s="33"/>
      <c r="S717" s="33"/>
      <c r="T717" s="33"/>
      <c r="U717" s="33"/>
      <c r="V717" s="33"/>
      <c r="W717" s="33"/>
      <c r="X717" s="33"/>
      <c r="Y717" s="33"/>
      <c r="Z717" s="33"/>
      <c r="AA717" s="33"/>
      <c r="AB717" s="33"/>
      <c r="AC717" s="33"/>
      <c r="AD717" s="33"/>
      <c r="AE717" s="33"/>
      <c r="AF717" s="33"/>
      <c r="AG717" s="33"/>
      <c r="AH717" s="33"/>
      <c r="AI717" s="33"/>
      <c r="AJ717" s="33"/>
    </row>
    <row r="718" spans="1:36" s="41" customFormat="1" ht="60" customHeight="1" x14ac:dyDescent="0.25">
      <c r="A718" s="39" t="s">
        <v>1246</v>
      </c>
      <c r="B718" s="34" t="s">
        <v>1247</v>
      </c>
      <c r="C718" s="15">
        <v>8000050596</v>
      </c>
      <c r="D718" s="17">
        <v>45076</v>
      </c>
      <c r="E718" s="27">
        <v>8750</v>
      </c>
      <c r="F718" s="18" t="s">
        <v>14</v>
      </c>
      <c r="G718" s="18"/>
      <c r="H718" s="18">
        <f t="shared" si="41"/>
        <v>8750</v>
      </c>
      <c r="I718" s="18" t="s">
        <v>15</v>
      </c>
      <c r="J718" s="33"/>
      <c r="K718" s="33"/>
      <c r="L718" s="33"/>
      <c r="M718" s="33"/>
      <c r="N718" s="33"/>
      <c r="O718" s="33"/>
      <c r="P718" s="33"/>
      <c r="Q718" s="33"/>
      <c r="R718" s="33"/>
      <c r="S718" s="33"/>
      <c r="T718" s="33"/>
      <c r="U718" s="33"/>
      <c r="V718" s="33"/>
      <c r="W718" s="33"/>
      <c r="X718" s="33"/>
      <c r="Y718" s="33"/>
      <c r="Z718" s="33"/>
      <c r="AA718" s="33"/>
      <c r="AB718" s="33"/>
      <c r="AC718" s="33"/>
      <c r="AD718" s="33"/>
      <c r="AE718" s="33"/>
      <c r="AF718" s="33"/>
      <c r="AG718" s="33"/>
      <c r="AH718" s="33"/>
      <c r="AI718" s="33"/>
      <c r="AJ718" s="33"/>
    </row>
    <row r="719" spans="1:36" s="41" customFormat="1" ht="60" customHeight="1" x14ac:dyDescent="0.25">
      <c r="A719" s="39" t="s">
        <v>136</v>
      </c>
      <c r="B719" s="34" t="s">
        <v>1254</v>
      </c>
      <c r="C719" s="15" t="s">
        <v>1255</v>
      </c>
      <c r="D719" s="26">
        <v>45078</v>
      </c>
      <c r="E719" s="27">
        <v>150804</v>
      </c>
      <c r="F719" s="27" t="s">
        <v>14</v>
      </c>
      <c r="G719" s="27">
        <v>150804</v>
      </c>
      <c r="H719" s="27">
        <f t="shared" si="41"/>
        <v>0</v>
      </c>
      <c r="I719" s="18" t="s">
        <v>19</v>
      </c>
      <c r="J719" s="33"/>
      <c r="K719" s="33"/>
      <c r="L719" s="33"/>
      <c r="M719" s="33"/>
      <c r="N719" s="33"/>
      <c r="O719" s="33"/>
      <c r="P719" s="33"/>
      <c r="Q719" s="33"/>
      <c r="R719" s="33"/>
      <c r="S719" s="33"/>
      <c r="T719" s="33"/>
      <c r="U719" s="33"/>
      <c r="V719" s="33"/>
      <c r="W719" s="33"/>
      <c r="X719" s="33"/>
      <c r="Y719" s="33"/>
      <c r="Z719" s="33"/>
      <c r="AA719" s="33"/>
      <c r="AB719" s="33"/>
      <c r="AC719" s="33"/>
      <c r="AD719" s="33"/>
      <c r="AE719" s="33"/>
      <c r="AF719" s="33"/>
      <c r="AG719" s="33"/>
      <c r="AH719" s="33"/>
      <c r="AI719" s="33"/>
      <c r="AJ719" s="33"/>
    </row>
    <row r="720" spans="1:36" s="41" customFormat="1" ht="60" customHeight="1" x14ac:dyDescent="0.25">
      <c r="A720" s="39" t="s">
        <v>672</v>
      </c>
      <c r="B720" s="34" t="s">
        <v>1256</v>
      </c>
      <c r="C720" s="15" t="s">
        <v>1257</v>
      </c>
      <c r="D720" s="17">
        <v>45078</v>
      </c>
      <c r="E720" s="27">
        <v>4584</v>
      </c>
      <c r="F720" s="18" t="s">
        <v>14</v>
      </c>
      <c r="G720" s="27">
        <v>4584</v>
      </c>
      <c r="H720" s="18">
        <f t="shared" si="41"/>
        <v>0</v>
      </c>
      <c r="I720" s="18" t="s">
        <v>19</v>
      </c>
      <c r="J720" s="33"/>
      <c r="K720" s="33"/>
      <c r="L720" s="33"/>
      <c r="M720" s="33"/>
      <c r="N720" s="33"/>
      <c r="O720" s="33"/>
      <c r="P720" s="33"/>
      <c r="Q720" s="33"/>
      <c r="R720" s="33"/>
      <c r="S720" s="33"/>
      <c r="T720" s="33"/>
      <c r="U720" s="33"/>
      <c r="V720" s="33"/>
      <c r="W720" s="33"/>
      <c r="X720" s="33"/>
      <c r="Y720" s="33"/>
      <c r="Z720" s="33"/>
      <c r="AA720" s="33"/>
      <c r="AB720" s="33"/>
      <c r="AC720" s="33"/>
      <c r="AD720" s="33"/>
      <c r="AE720" s="33"/>
      <c r="AF720" s="33"/>
      <c r="AG720" s="33"/>
      <c r="AH720" s="33"/>
      <c r="AI720" s="33"/>
      <c r="AJ720" s="33"/>
    </row>
    <row r="721" spans="1:36" s="41" customFormat="1" ht="60" customHeight="1" x14ac:dyDescent="0.25">
      <c r="A721" s="15" t="s">
        <v>672</v>
      </c>
      <c r="B721" s="16" t="s">
        <v>1256</v>
      </c>
      <c r="C721" s="15" t="s">
        <v>1258</v>
      </c>
      <c r="D721" s="17">
        <v>45078</v>
      </c>
      <c r="E721" s="27">
        <v>1528</v>
      </c>
      <c r="F721" s="18" t="s">
        <v>14</v>
      </c>
      <c r="G721" s="27">
        <v>1528</v>
      </c>
      <c r="H721" s="18">
        <f t="shared" si="41"/>
        <v>0</v>
      </c>
      <c r="I721" s="18" t="s">
        <v>19</v>
      </c>
      <c r="J721" s="33"/>
      <c r="K721" s="33"/>
      <c r="L721" s="33"/>
      <c r="M721" s="33"/>
      <c r="N721" s="33"/>
      <c r="O721" s="33"/>
      <c r="P721" s="33"/>
      <c r="Q721" s="33"/>
      <c r="R721" s="33"/>
      <c r="S721" s="33"/>
      <c r="T721" s="33"/>
      <c r="U721" s="33"/>
      <c r="V721" s="33"/>
      <c r="W721" s="33"/>
      <c r="X721" s="33"/>
      <c r="Y721" s="33"/>
      <c r="Z721" s="33"/>
      <c r="AA721" s="33"/>
      <c r="AB721" s="33"/>
      <c r="AC721" s="33"/>
      <c r="AD721" s="33"/>
      <c r="AE721" s="33"/>
      <c r="AF721" s="33"/>
      <c r="AG721" s="33"/>
      <c r="AH721" s="33"/>
      <c r="AI721" s="33"/>
      <c r="AJ721" s="33"/>
    </row>
    <row r="722" spans="1:36" s="41" customFormat="1" ht="75" customHeight="1" x14ac:dyDescent="0.25">
      <c r="A722" s="39" t="s">
        <v>672</v>
      </c>
      <c r="B722" s="34" t="s">
        <v>1256</v>
      </c>
      <c r="C722" s="15" t="s">
        <v>1259</v>
      </c>
      <c r="D722" s="17">
        <v>45078</v>
      </c>
      <c r="E722" s="27">
        <v>4584</v>
      </c>
      <c r="F722" s="18" t="s">
        <v>14</v>
      </c>
      <c r="G722" s="27">
        <v>4584</v>
      </c>
      <c r="H722" s="18">
        <f t="shared" si="41"/>
        <v>0</v>
      </c>
      <c r="I722" s="18" t="s">
        <v>19</v>
      </c>
      <c r="J722" s="33"/>
      <c r="K722" s="33"/>
      <c r="L722" s="33"/>
      <c r="M722" s="33"/>
      <c r="N722" s="33"/>
      <c r="O722" s="33"/>
      <c r="P722" s="33"/>
      <c r="Q722" s="33"/>
      <c r="R722" s="33"/>
      <c r="S722" s="33"/>
      <c r="T722" s="33"/>
      <c r="U722" s="33"/>
      <c r="V722" s="33"/>
      <c r="W722" s="33"/>
      <c r="X722" s="33"/>
      <c r="Y722" s="33"/>
      <c r="Z722" s="33"/>
      <c r="AA722" s="33"/>
      <c r="AB722" s="33"/>
      <c r="AC722" s="33"/>
      <c r="AD722" s="33"/>
      <c r="AE722" s="33"/>
      <c r="AF722" s="33"/>
      <c r="AG722" s="33"/>
      <c r="AH722" s="33"/>
      <c r="AI722" s="33"/>
      <c r="AJ722" s="33"/>
    </row>
    <row r="723" spans="1:36" s="41" customFormat="1" ht="75" customHeight="1" x14ac:dyDescent="0.25">
      <c r="A723" s="39" t="s">
        <v>153</v>
      </c>
      <c r="B723" s="34" t="s">
        <v>154</v>
      </c>
      <c r="C723" s="15" t="s">
        <v>1260</v>
      </c>
      <c r="D723" s="26">
        <v>45078</v>
      </c>
      <c r="E723" s="27">
        <v>4317</v>
      </c>
      <c r="F723" s="18" t="s">
        <v>14</v>
      </c>
      <c r="G723" s="18">
        <v>4317</v>
      </c>
      <c r="H723" s="18">
        <f t="shared" si="41"/>
        <v>0</v>
      </c>
      <c r="I723" s="18" t="s">
        <v>19</v>
      </c>
      <c r="J723" s="33"/>
      <c r="K723" s="33"/>
      <c r="L723" s="33"/>
      <c r="M723" s="33"/>
      <c r="N723" s="33"/>
      <c r="O723" s="33"/>
      <c r="P723" s="33"/>
      <c r="Q723" s="33"/>
      <c r="R723" s="33"/>
      <c r="S723" s="33"/>
      <c r="T723" s="33"/>
      <c r="U723" s="33"/>
      <c r="V723" s="33"/>
      <c r="W723" s="33"/>
      <c r="X723" s="33"/>
      <c r="Y723" s="33"/>
      <c r="Z723" s="33"/>
      <c r="AA723" s="33"/>
      <c r="AB723" s="33"/>
      <c r="AC723" s="33"/>
      <c r="AD723" s="33"/>
      <c r="AE723" s="33"/>
      <c r="AF723" s="33"/>
      <c r="AG723" s="33"/>
      <c r="AH723" s="33"/>
      <c r="AI723" s="33"/>
      <c r="AJ723" s="33"/>
    </row>
    <row r="724" spans="1:36" s="41" customFormat="1" ht="75" customHeight="1" x14ac:dyDescent="0.25">
      <c r="A724" s="39" t="s">
        <v>303</v>
      </c>
      <c r="B724" s="34" t="s">
        <v>1261</v>
      </c>
      <c r="C724" s="15" t="s">
        <v>1262</v>
      </c>
      <c r="D724" s="17">
        <v>45078</v>
      </c>
      <c r="E724" s="27">
        <v>3058.78</v>
      </c>
      <c r="F724" s="18" t="s">
        <v>14</v>
      </c>
      <c r="G724" s="27">
        <v>3058.78</v>
      </c>
      <c r="H724" s="18">
        <f t="shared" si="41"/>
        <v>0</v>
      </c>
      <c r="I724" s="18" t="s">
        <v>19</v>
      </c>
      <c r="J724" s="33"/>
      <c r="K724" s="33"/>
      <c r="L724" s="33"/>
      <c r="M724" s="33"/>
      <c r="N724" s="33"/>
      <c r="O724" s="33"/>
      <c r="P724" s="33"/>
      <c r="Q724" s="33"/>
      <c r="R724" s="33"/>
      <c r="S724" s="33"/>
      <c r="T724" s="33"/>
      <c r="U724" s="33"/>
      <c r="V724" s="33"/>
      <c r="W724" s="33"/>
      <c r="X724" s="33"/>
      <c r="Y724" s="33"/>
      <c r="Z724" s="33"/>
      <c r="AA724" s="33"/>
      <c r="AB724" s="33"/>
      <c r="AC724" s="33"/>
      <c r="AD724" s="33"/>
      <c r="AE724" s="33"/>
      <c r="AF724" s="33"/>
      <c r="AG724" s="33"/>
      <c r="AH724" s="33"/>
      <c r="AI724" s="33"/>
      <c r="AJ724" s="33"/>
    </row>
    <row r="725" spans="1:36" s="41" customFormat="1" ht="30" customHeight="1" x14ac:dyDescent="0.25">
      <c r="A725" s="15" t="s">
        <v>1246</v>
      </c>
      <c r="B725" s="34" t="s">
        <v>1247</v>
      </c>
      <c r="C725" s="15">
        <v>3720020185</v>
      </c>
      <c r="D725" s="17">
        <v>45079</v>
      </c>
      <c r="E725" s="27">
        <v>14277</v>
      </c>
      <c r="F725" s="18" t="s">
        <v>14</v>
      </c>
      <c r="G725" s="27"/>
      <c r="H725" s="18">
        <f t="shared" si="41"/>
        <v>14277</v>
      </c>
      <c r="I725" s="18" t="s">
        <v>15</v>
      </c>
      <c r="J725" s="33"/>
      <c r="K725" s="33"/>
      <c r="L725" s="33"/>
      <c r="M725" s="33"/>
      <c r="N725" s="33"/>
      <c r="O725" s="33"/>
      <c r="P725" s="33"/>
      <c r="Q725" s="33"/>
      <c r="R725" s="33"/>
      <c r="S725" s="33"/>
      <c r="T725" s="33"/>
      <c r="U725" s="33"/>
      <c r="V725" s="33"/>
      <c r="W725" s="33"/>
      <c r="X725" s="33"/>
      <c r="Y725" s="33"/>
      <c r="Z725" s="33"/>
      <c r="AA725" s="33"/>
      <c r="AB725" s="33"/>
      <c r="AC725" s="33"/>
      <c r="AD725" s="33"/>
      <c r="AE725" s="33"/>
      <c r="AF725" s="33"/>
      <c r="AG725" s="33"/>
      <c r="AH725" s="33"/>
      <c r="AI725" s="33"/>
      <c r="AJ725" s="33"/>
    </row>
    <row r="726" spans="1:36" s="74" customFormat="1" ht="75" customHeight="1" x14ac:dyDescent="0.25">
      <c r="A726" s="39" t="s">
        <v>1700</v>
      </c>
      <c r="B726" s="34" t="s">
        <v>1263</v>
      </c>
      <c r="C726" s="15" t="s">
        <v>1264</v>
      </c>
      <c r="D726" s="26">
        <v>45079</v>
      </c>
      <c r="E726" s="27">
        <v>1144.01</v>
      </c>
      <c r="F726" s="18" t="s">
        <v>14</v>
      </c>
      <c r="G726" s="18">
        <v>1144.01</v>
      </c>
      <c r="H726" s="18">
        <f t="shared" si="41"/>
        <v>0</v>
      </c>
      <c r="I726" s="18" t="s">
        <v>19</v>
      </c>
      <c r="J726" s="33"/>
      <c r="K726" s="33"/>
      <c r="L726" s="33"/>
      <c r="M726" s="33"/>
      <c r="N726" s="33"/>
      <c r="O726" s="33"/>
      <c r="P726" s="33"/>
      <c r="Q726" s="33"/>
      <c r="R726" s="33"/>
      <c r="S726" s="33"/>
      <c r="T726" s="33"/>
      <c r="U726" s="33"/>
      <c r="V726" s="33"/>
      <c r="W726" s="33"/>
      <c r="X726" s="33"/>
      <c r="Y726" s="33"/>
      <c r="Z726" s="33"/>
      <c r="AA726" s="33"/>
      <c r="AB726" s="33"/>
      <c r="AC726" s="33"/>
      <c r="AD726" s="33"/>
      <c r="AE726" s="33"/>
      <c r="AF726" s="33"/>
      <c r="AG726" s="33"/>
      <c r="AH726" s="33"/>
      <c r="AI726" s="33"/>
      <c r="AJ726" s="33"/>
    </row>
    <row r="727" spans="1:36" s="41" customFormat="1" ht="75" customHeight="1" x14ac:dyDescent="0.25">
      <c r="A727" s="39" t="s">
        <v>1265</v>
      </c>
      <c r="B727" s="34" t="s">
        <v>1266</v>
      </c>
      <c r="C727" s="15">
        <v>136817</v>
      </c>
      <c r="D727" s="17">
        <v>45079</v>
      </c>
      <c r="E727" s="27">
        <v>2000</v>
      </c>
      <c r="F727" s="18" t="s">
        <v>14</v>
      </c>
      <c r="G727" s="27">
        <v>2000</v>
      </c>
      <c r="H727" s="18">
        <f t="shared" si="41"/>
        <v>0</v>
      </c>
      <c r="I727" s="18" t="s">
        <v>19</v>
      </c>
      <c r="J727" s="33"/>
      <c r="K727" s="33"/>
      <c r="L727" s="33"/>
      <c r="M727" s="33"/>
      <c r="N727" s="33"/>
      <c r="O727" s="33"/>
      <c r="P727" s="33"/>
      <c r="Q727" s="33"/>
      <c r="R727" s="33"/>
      <c r="S727" s="33"/>
      <c r="T727" s="33"/>
      <c r="U727" s="33"/>
      <c r="V727" s="33"/>
      <c r="W727" s="33"/>
      <c r="X727" s="33"/>
      <c r="Y727" s="33"/>
      <c r="Z727" s="33"/>
      <c r="AA727" s="33"/>
      <c r="AB727" s="33"/>
      <c r="AC727" s="33"/>
      <c r="AD727" s="33"/>
      <c r="AE727" s="33"/>
      <c r="AF727" s="33"/>
      <c r="AG727" s="33"/>
      <c r="AH727" s="33"/>
      <c r="AI727" s="33"/>
      <c r="AJ727" s="33"/>
    </row>
    <row r="728" spans="1:36" s="41" customFormat="1" ht="75" customHeight="1" x14ac:dyDescent="0.25">
      <c r="A728" s="15" t="s">
        <v>1267</v>
      </c>
      <c r="B728" s="16" t="s">
        <v>1268</v>
      </c>
      <c r="C728" s="15">
        <v>136840</v>
      </c>
      <c r="D728" s="17">
        <v>45082</v>
      </c>
      <c r="E728" s="27">
        <v>4800</v>
      </c>
      <c r="F728" s="18" t="s">
        <v>14</v>
      </c>
      <c r="G728" s="27">
        <v>4800</v>
      </c>
      <c r="H728" s="18">
        <f t="shared" si="41"/>
        <v>0</v>
      </c>
      <c r="I728" s="18" t="s">
        <v>19</v>
      </c>
      <c r="J728" s="33"/>
      <c r="K728" s="33"/>
      <c r="L728" s="33"/>
      <c r="M728" s="33"/>
      <c r="N728" s="33"/>
      <c r="O728" s="33"/>
      <c r="P728" s="33"/>
      <c r="Q728" s="33"/>
      <c r="R728" s="33"/>
      <c r="S728" s="33"/>
      <c r="T728" s="33"/>
      <c r="U728" s="33"/>
      <c r="V728" s="33"/>
      <c r="W728" s="33"/>
      <c r="X728" s="33"/>
      <c r="Y728" s="33"/>
      <c r="Z728" s="33"/>
      <c r="AA728" s="33"/>
      <c r="AB728" s="33"/>
      <c r="AC728" s="33"/>
      <c r="AD728" s="33"/>
      <c r="AE728" s="33"/>
      <c r="AF728" s="33"/>
      <c r="AG728" s="33"/>
      <c r="AH728" s="33"/>
      <c r="AI728" s="33"/>
      <c r="AJ728" s="33"/>
    </row>
    <row r="729" spans="1:36" s="41" customFormat="1" ht="45" customHeight="1" x14ac:dyDescent="0.25">
      <c r="A729" s="39" t="s">
        <v>245</v>
      </c>
      <c r="B729" s="34" t="s">
        <v>1269</v>
      </c>
      <c r="C729" s="15" t="s">
        <v>1270</v>
      </c>
      <c r="D729" s="17">
        <v>45082</v>
      </c>
      <c r="E729" s="27">
        <v>2597.9</v>
      </c>
      <c r="F729" s="18" t="s">
        <v>14</v>
      </c>
      <c r="G729" s="27">
        <v>2597.9</v>
      </c>
      <c r="H729" s="18">
        <f t="shared" si="41"/>
        <v>0</v>
      </c>
      <c r="I729" s="18" t="s">
        <v>19</v>
      </c>
      <c r="J729" s="33"/>
      <c r="K729" s="33"/>
      <c r="L729" s="33"/>
      <c r="M729" s="33"/>
      <c r="N729" s="33"/>
      <c r="O729" s="33"/>
      <c r="P729" s="33"/>
      <c r="Q729" s="33"/>
      <c r="R729" s="33"/>
      <c r="S729" s="33"/>
      <c r="T729" s="33"/>
      <c r="U729" s="33"/>
      <c r="V729" s="33"/>
      <c r="W729" s="33"/>
      <c r="X729" s="33"/>
      <c r="Y729" s="33"/>
      <c r="Z729" s="33"/>
      <c r="AA729" s="33"/>
      <c r="AB729" s="33"/>
      <c r="AC729" s="33"/>
      <c r="AD729" s="33"/>
      <c r="AE729" s="33"/>
      <c r="AF729" s="33"/>
      <c r="AG729" s="33"/>
      <c r="AH729" s="33"/>
      <c r="AI729" s="33"/>
      <c r="AJ729" s="33"/>
    </row>
    <row r="730" spans="1:36" s="41" customFormat="1" ht="45" customHeight="1" x14ac:dyDescent="0.25">
      <c r="A730" s="39" t="s">
        <v>303</v>
      </c>
      <c r="B730" s="34" t="s">
        <v>1271</v>
      </c>
      <c r="C730" s="15" t="s">
        <v>1272</v>
      </c>
      <c r="D730" s="17">
        <v>45083</v>
      </c>
      <c r="E730" s="27">
        <v>5000</v>
      </c>
      <c r="F730" s="18" t="s">
        <v>14</v>
      </c>
      <c r="G730" s="27">
        <v>5000</v>
      </c>
      <c r="H730" s="18">
        <f t="shared" si="41"/>
        <v>0</v>
      </c>
      <c r="I730" s="18" t="s">
        <v>19</v>
      </c>
      <c r="J730" s="33"/>
      <c r="K730" s="33"/>
      <c r="L730" s="33"/>
      <c r="M730" s="33"/>
      <c r="N730" s="33"/>
      <c r="O730" s="33"/>
      <c r="P730" s="33"/>
      <c r="Q730" s="33"/>
      <c r="R730" s="33"/>
      <c r="S730" s="33"/>
      <c r="T730" s="33"/>
      <c r="U730" s="33"/>
      <c r="V730" s="33"/>
      <c r="W730" s="33"/>
      <c r="X730" s="33"/>
      <c r="Y730" s="33"/>
      <c r="Z730" s="33"/>
      <c r="AA730" s="33"/>
      <c r="AB730" s="33"/>
      <c r="AC730" s="33"/>
      <c r="AD730" s="33"/>
      <c r="AE730" s="33"/>
      <c r="AF730" s="33"/>
      <c r="AG730" s="33"/>
      <c r="AH730" s="33"/>
      <c r="AI730" s="33"/>
      <c r="AJ730" s="33"/>
    </row>
    <row r="731" spans="1:36" s="41" customFormat="1" ht="60" customHeight="1" x14ac:dyDescent="0.25">
      <c r="A731" s="39" t="s">
        <v>303</v>
      </c>
      <c r="B731" s="16" t="s">
        <v>1273</v>
      </c>
      <c r="C731" s="15" t="s">
        <v>1274</v>
      </c>
      <c r="D731" s="17">
        <v>45083</v>
      </c>
      <c r="E731" s="27">
        <v>18793</v>
      </c>
      <c r="F731" s="18" t="s">
        <v>14</v>
      </c>
      <c r="G731" s="27">
        <v>18793</v>
      </c>
      <c r="H731" s="18">
        <f t="shared" si="41"/>
        <v>0</v>
      </c>
      <c r="I731" s="18" t="s">
        <v>19</v>
      </c>
      <c r="J731" s="33"/>
      <c r="K731" s="33"/>
      <c r="L731" s="33"/>
      <c r="M731" s="33"/>
      <c r="N731" s="33"/>
      <c r="O731" s="33"/>
      <c r="P731" s="33"/>
      <c r="Q731" s="33"/>
      <c r="R731" s="33"/>
      <c r="S731" s="33"/>
      <c r="T731" s="33"/>
      <c r="U731" s="33"/>
      <c r="V731" s="33"/>
      <c r="W731" s="33"/>
      <c r="X731" s="33"/>
      <c r="Y731" s="33"/>
      <c r="Z731" s="33"/>
      <c r="AA731" s="33"/>
      <c r="AB731" s="33"/>
      <c r="AC731" s="33"/>
      <c r="AD731" s="33"/>
      <c r="AE731" s="33"/>
      <c r="AF731" s="33"/>
      <c r="AG731" s="33"/>
      <c r="AH731" s="33"/>
      <c r="AI731" s="33"/>
      <c r="AJ731" s="33"/>
    </row>
    <row r="732" spans="1:36" s="41" customFormat="1" ht="45" customHeight="1" x14ac:dyDescent="0.25">
      <c r="A732" s="39" t="s">
        <v>303</v>
      </c>
      <c r="B732" s="16" t="s">
        <v>172</v>
      </c>
      <c r="C732" s="15" t="s">
        <v>1274</v>
      </c>
      <c r="D732" s="17">
        <v>45083</v>
      </c>
      <c r="E732" s="27">
        <v>1420</v>
      </c>
      <c r="F732" s="18" t="s">
        <v>14</v>
      </c>
      <c r="G732" s="27">
        <v>1420</v>
      </c>
      <c r="H732" s="18">
        <f t="shared" si="41"/>
        <v>0</v>
      </c>
      <c r="I732" s="18" t="s">
        <v>19</v>
      </c>
      <c r="J732" s="33"/>
      <c r="K732" s="33"/>
      <c r="L732" s="33"/>
      <c r="M732" s="33"/>
      <c r="N732" s="33"/>
      <c r="O732" s="33"/>
      <c r="P732" s="33"/>
      <c r="Q732" s="33"/>
      <c r="R732" s="33"/>
      <c r="S732" s="33"/>
      <c r="T732" s="33"/>
      <c r="U732" s="33"/>
      <c r="V732" s="33"/>
      <c r="W732" s="33"/>
      <c r="X732" s="33"/>
      <c r="Y732" s="33"/>
      <c r="Z732" s="33"/>
      <c r="AA732" s="33"/>
      <c r="AB732" s="33"/>
      <c r="AC732" s="33"/>
      <c r="AD732" s="33"/>
      <c r="AE732" s="33"/>
      <c r="AF732" s="33"/>
      <c r="AG732" s="33"/>
      <c r="AH732" s="33"/>
      <c r="AI732" s="33"/>
      <c r="AJ732" s="33"/>
    </row>
    <row r="733" spans="1:36" s="41" customFormat="1" ht="60" customHeight="1" x14ac:dyDescent="0.25">
      <c r="A733" s="15" t="s">
        <v>303</v>
      </c>
      <c r="B733" s="34" t="s">
        <v>173</v>
      </c>
      <c r="C733" s="15" t="s">
        <v>1274</v>
      </c>
      <c r="D733" s="17">
        <v>45083</v>
      </c>
      <c r="E733" s="27">
        <v>1418</v>
      </c>
      <c r="F733" s="18" t="s">
        <v>14</v>
      </c>
      <c r="G733" s="27">
        <v>1418</v>
      </c>
      <c r="H733" s="18">
        <f t="shared" si="41"/>
        <v>0</v>
      </c>
      <c r="I733" s="18" t="s">
        <v>19</v>
      </c>
      <c r="J733" s="33"/>
      <c r="K733" s="33"/>
      <c r="L733" s="33"/>
      <c r="M733" s="33"/>
      <c r="N733" s="33"/>
      <c r="O733" s="33"/>
      <c r="P733" s="33"/>
      <c r="Q733" s="33"/>
      <c r="R733" s="33"/>
      <c r="S733" s="33"/>
      <c r="T733" s="33"/>
      <c r="U733" s="33"/>
      <c r="V733" s="33"/>
      <c r="W733" s="33"/>
      <c r="X733" s="33"/>
      <c r="Y733" s="33"/>
      <c r="Z733" s="33"/>
      <c r="AA733" s="33"/>
      <c r="AB733" s="33"/>
      <c r="AC733" s="33"/>
      <c r="AD733" s="33"/>
      <c r="AE733" s="33"/>
      <c r="AF733" s="33"/>
      <c r="AG733" s="33"/>
      <c r="AH733" s="33"/>
      <c r="AI733" s="33"/>
      <c r="AJ733" s="33"/>
    </row>
    <row r="734" spans="1:36" s="41" customFormat="1" ht="30" customHeight="1" x14ac:dyDescent="0.25">
      <c r="A734" s="15" t="s">
        <v>303</v>
      </c>
      <c r="B734" s="16" t="s">
        <v>174</v>
      </c>
      <c r="C734" s="15" t="s">
        <v>1274</v>
      </c>
      <c r="D734" s="17">
        <v>45083</v>
      </c>
      <c r="E734" s="27">
        <v>240</v>
      </c>
      <c r="F734" s="18" t="s">
        <v>14</v>
      </c>
      <c r="G734" s="27">
        <v>240</v>
      </c>
      <c r="H734" s="18">
        <f t="shared" si="41"/>
        <v>0</v>
      </c>
      <c r="I734" s="18" t="s">
        <v>19</v>
      </c>
      <c r="J734" s="33"/>
      <c r="K734" s="33"/>
      <c r="L734" s="33"/>
      <c r="M734" s="33"/>
      <c r="N734" s="33"/>
      <c r="O734" s="33"/>
      <c r="P734" s="33"/>
      <c r="Q734" s="33"/>
      <c r="R734" s="33"/>
      <c r="S734" s="33"/>
      <c r="T734" s="33"/>
      <c r="U734" s="33"/>
      <c r="V734" s="33"/>
      <c r="W734" s="33"/>
      <c r="X734" s="33"/>
      <c r="Y734" s="33"/>
      <c r="Z734" s="33"/>
      <c r="AA734" s="33"/>
      <c r="AB734" s="33"/>
      <c r="AC734" s="33"/>
      <c r="AD734" s="33"/>
      <c r="AE734" s="33"/>
      <c r="AF734" s="33"/>
      <c r="AG734" s="33"/>
      <c r="AH734" s="33"/>
      <c r="AI734" s="33"/>
      <c r="AJ734" s="33"/>
    </row>
    <row r="735" spans="1:36" s="41" customFormat="1" ht="30" customHeight="1" x14ac:dyDescent="0.25">
      <c r="A735" s="15" t="s">
        <v>303</v>
      </c>
      <c r="B735" s="16" t="s">
        <v>970</v>
      </c>
      <c r="C735" s="15" t="s">
        <v>1274</v>
      </c>
      <c r="D735" s="17">
        <v>45083</v>
      </c>
      <c r="E735" s="27">
        <v>25</v>
      </c>
      <c r="F735" s="18" t="s">
        <v>14</v>
      </c>
      <c r="G735" s="27">
        <v>25</v>
      </c>
      <c r="H735" s="18">
        <f t="shared" si="41"/>
        <v>0</v>
      </c>
      <c r="I735" s="18" t="s">
        <v>19</v>
      </c>
      <c r="J735" s="33"/>
      <c r="K735" s="33"/>
      <c r="L735" s="33"/>
      <c r="M735" s="33"/>
      <c r="N735" s="33"/>
      <c r="O735" s="33"/>
      <c r="P735" s="33"/>
      <c r="Q735" s="33"/>
      <c r="R735" s="33"/>
      <c r="S735" s="33"/>
      <c r="T735" s="33"/>
      <c r="U735" s="33"/>
      <c r="V735" s="33"/>
      <c r="W735" s="33"/>
      <c r="X735" s="33"/>
      <c r="Y735" s="33"/>
      <c r="Z735" s="33"/>
      <c r="AA735" s="33"/>
      <c r="AB735" s="33"/>
      <c r="AC735" s="33"/>
      <c r="AD735" s="33"/>
      <c r="AE735" s="33"/>
      <c r="AF735" s="33"/>
      <c r="AG735" s="33"/>
      <c r="AH735" s="33"/>
      <c r="AI735" s="33"/>
      <c r="AJ735" s="33"/>
    </row>
    <row r="736" spans="1:36" s="41" customFormat="1" ht="45" customHeight="1" x14ac:dyDescent="0.25">
      <c r="A736" s="15" t="s">
        <v>303</v>
      </c>
      <c r="B736" s="16" t="s">
        <v>1275</v>
      </c>
      <c r="C736" s="15" t="s">
        <v>1274</v>
      </c>
      <c r="D736" s="26">
        <v>45083</v>
      </c>
      <c r="E736" s="27">
        <v>599432.49</v>
      </c>
      <c r="F736" s="18" t="s">
        <v>14</v>
      </c>
      <c r="G736" s="18">
        <v>599432.49</v>
      </c>
      <c r="H736" s="18">
        <f t="shared" si="41"/>
        <v>0</v>
      </c>
      <c r="I736" s="18" t="s">
        <v>19</v>
      </c>
      <c r="J736" s="33"/>
      <c r="K736" s="33"/>
      <c r="L736" s="33"/>
      <c r="M736" s="33"/>
      <c r="N736" s="33"/>
      <c r="O736" s="33"/>
      <c r="P736" s="33"/>
      <c r="Q736" s="33"/>
      <c r="R736" s="33"/>
      <c r="S736" s="33"/>
      <c r="T736" s="33"/>
      <c r="U736" s="33"/>
      <c r="V736" s="33"/>
      <c r="W736" s="33"/>
      <c r="X736" s="33"/>
      <c r="Y736" s="33"/>
      <c r="Z736" s="33"/>
      <c r="AA736" s="33"/>
      <c r="AB736" s="33"/>
      <c r="AC736" s="33"/>
      <c r="AD736" s="33"/>
      <c r="AE736" s="33"/>
      <c r="AF736" s="33"/>
      <c r="AG736" s="33"/>
      <c r="AH736" s="33"/>
      <c r="AI736" s="33"/>
      <c r="AJ736" s="33"/>
    </row>
    <row r="737" spans="1:36" s="41" customFormat="1" ht="60" customHeight="1" x14ac:dyDescent="0.25">
      <c r="A737" s="15" t="s">
        <v>303</v>
      </c>
      <c r="B737" s="34" t="s">
        <v>172</v>
      </c>
      <c r="C737" s="15" t="s">
        <v>1274</v>
      </c>
      <c r="D737" s="26">
        <v>45083</v>
      </c>
      <c r="E737" s="27">
        <v>50573.3</v>
      </c>
      <c r="F737" s="18" t="s">
        <v>14</v>
      </c>
      <c r="G737" s="27">
        <v>50573.3</v>
      </c>
      <c r="H737" s="18">
        <f t="shared" si="41"/>
        <v>0</v>
      </c>
      <c r="I737" s="18" t="s">
        <v>19</v>
      </c>
      <c r="J737" s="33"/>
      <c r="K737" s="33"/>
      <c r="L737" s="33"/>
      <c r="M737" s="33"/>
      <c r="N737" s="33"/>
      <c r="O737" s="33"/>
      <c r="P737" s="33"/>
      <c r="Q737" s="33"/>
      <c r="R737" s="33"/>
      <c r="S737" s="33"/>
      <c r="T737" s="33"/>
      <c r="U737" s="33"/>
      <c r="V737" s="33"/>
      <c r="W737" s="33"/>
      <c r="X737" s="33"/>
      <c r="Y737" s="33"/>
      <c r="Z737" s="33"/>
      <c r="AA737" s="33"/>
      <c r="AB737" s="33"/>
      <c r="AC737" s="33"/>
      <c r="AD737" s="33"/>
      <c r="AE737" s="33"/>
      <c r="AF737" s="33"/>
      <c r="AG737" s="33"/>
      <c r="AH737" s="33"/>
      <c r="AI737" s="33"/>
      <c r="AJ737" s="33"/>
    </row>
    <row r="738" spans="1:36" s="41" customFormat="1" ht="60" customHeight="1" x14ac:dyDescent="0.25">
      <c r="A738" s="15" t="s">
        <v>303</v>
      </c>
      <c r="B738" s="34" t="s">
        <v>173</v>
      </c>
      <c r="C738" s="15" t="s">
        <v>1274</v>
      </c>
      <c r="D738" s="26">
        <v>45083</v>
      </c>
      <c r="E738" s="27">
        <v>50502.09</v>
      </c>
      <c r="F738" s="18" t="s">
        <v>14</v>
      </c>
      <c r="G738" s="27">
        <v>50502.09</v>
      </c>
      <c r="H738" s="18">
        <f t="shared" si="41"/>
        <v>0</v>
      </c>
      <c r="I738" s="18" t="s">
        <v>19</v>
      </c>
      <c r="J738" s="33"/>
      <c r="K738" s="33"/>
      <c r="L738" s="33"/>
      <c r="M738" s="33"/>
      <c r="N738" s="33"/>
      <c r="O738" s="33"/>
      <c r="P738" s="33"/>
      <c r="Q738" s="33"/>
      <c r="R738" s="33"/>
      <c r="S738" s="33"/>
      <c r="T738" s="33"/>
      <c r="U738" s="33"/>
      <c r="V738" s="33"/>
      <c r="W738" s="33"/>
      <c r="X738" s="33"/>
      <c r="Y738" s="33"/>
      <c r="Z738" s="33"/>
      <c r="AA738" s="33"/>
      <c r="AB738" s="33"/>
      <c r="AC738" s="33"/>
      <c r="AD738" s="33"/>
      <c r="AE738" s="33"/>
      <c r="AF738" s="33"/>
      <c r="AG738" s="33"/>
      <c r="AH738" s="33"/>
      <c r="AI738" s="33"/>
      <c r="AJ738" s="33"/>
    </row>
    <row r="739" spans="1:36" s="41" customFormat="1" ht="30" customHeight="1" x14ac:dyDescent="0.25">
      <c r="A739" s="15" t="s">
        <v>303</v>
      </c>
      <c r="B739" s="16" t="s">
        <v>174</v>
      </c>
      <c r="C739" s="15" t="s">
        <v>1274</v>
      </c>
      <c r="D739" s="26">
        <v>45083</v>
      </c>
      <c r="E739" s="27">
        <v>7950</v>
      </c>
      <c r="F739" s="18" t="s">
        <v>14</v>
      </c>
      <c r="G739" s="27">
        <v>7950</v>
      </c>
      <c r="H739" s="18">
        <f t="shared" si="41"/>
        <v>0</v>
      </c>
      <c r="I739" s="18" t="s">
        <v>19</v>
      </c>
      <c r="J739" s="33"/>
      <c r="K739" s="33"/>
      <c r="L739" s="33"/>
      <c r="M739" s="33"/>
      <c r="N739" s="33"/>
      <c r="O739" s="33"/>
      <c r="P739" s="33"/>
      <c r="Q739" s="33"/>
      <c r="R739" s="33"/>
      <c r="S739" s="33"/>
      <c r="T739" s="33"/>
      <c r="U739" s="33"/>
      <c r="V739" s="33"/>
      <c r="W739" s="33"/>
      <c r="X739" s="33"/>
      <c r="Y739" s="33"/>
      <c r="Z739" s="33"/>
      <c r="AA739" s="33"/>
      <c r="AB739" s="33"/>
      <c r="AC739" s="33"/>
      <c r="AD739" s="33"/>
      <c r="AE739" s="33"/>
      <c r="AF739" s="33"/>
      <c r="AG739" s="33"/>
      <c r="AH739" s="33"/>
      <c r="AI739" s="33"/>
      <c r="AJ739" s="33"/>
    </row>
    <row r="740" spans="1:36" s="41" customFormat="1" ht="30" customHeight="1" x14ac:dyDescent="0.25">
      <c r="A740" s="15" t="s">
        <v>303</v>
      </c>
      <c r="B740" s="16" t="s">
        <v>970</v>
      </c>
      <c r="C740" s="15" t="s">
        <v>1274</v>
      </c>
      <c r="D740" s="26">
        <v>45083</v>
      </c>
      <c r="E740" s="27">
        <v>425</v>
      </c>
      <c r="F740" s="18" t="s">
        <v>14</v>
      </c>
      <c r="G740" s="27">
        <v>425</v>
      </c>
      <c r="H740" s="18">
        <f t="shared" si="41"/>
        <v>0</v>
      </c>
      <c r="I740" s="18" t="s">
        <v>19</v>
      </c>
      <c r="J740" s="33"/>
      <c r="K740" s="33"/>
      <c r="L740" s="33"/>
      <c r="M740" s="33"/>
      <c r="N740" s="33"/>
      <c r="O740" s="33"/>
      <c r="P740" s="33"/>
      <c r="Q740" s="33"/>
      <c r="R740" s="33"/>
      <c r="S740" s="33"/>
      <c r="T740" s="33"/>
      <c r="U740" s="33"/>
      <c r="V740" s="33"/>
      <c r="W740" s="33"/>
      <c r="X740" s="33"/>
      <c r="Y740" s="33"/>
      <c r="Z740" s="33"/>
      <c r="AA740" s="33"/>
      <c r="AB740" s="33"/>
      <c r="AC740" s="33"/>
      <c r="AD740" s="33"/>
      <c r="AE740" s="33"/>
      <c r="AF740" s="33"/>
      <c r="AG740" s="33"/>
      <c r="AH740" s="33"/>
      <c r="AI740" s="33"/>
      <c r="AJ740" s="33"/>
    </row>
    <row r="741" spans="1:36" s="41" customFormat="1" ht="45" customHeight="1" x14ac:dyDescent="0.25">
      <c r="A741" s="15" t="s">
        <v>169</v>
      </c>
      <c r="B741" s="16" t="s">
        <v>1276</v>
      </c>
      <c r="C741" s="15" t="s">
        <v>1277</v>
      </c>
      <c r="D741" s="26">
        <v>45083</v>
      </c>
      <c r="E741" s="27">
        <v>23065.98</v>
      </c>
      <c r="F741" s="18" t="s">
        <v>14</v>
      </c>
      <c r="G741" s="27">
        <v>23065.98</v>
      </c>
      <c r="H741" s="18">
        <f t="shared" si="41"/>
        <v>0</v>
      </c>
      <c r="I741" s="18" t="s">
        <v>19</v>
      </c>
      <c r="J741" s="33"/>
      <c r="K741" s="33"/>
      <c r="L741" s="33"/>
      <c r="M741" s="33"/>
      <c r="N741" s="33"/>
      <c r="O741" s="33"/>
      <c r="P741" s="33"/>
      <c r="Q741" s="33"/>
      <c r="R741" s="33"/>
      <c r="S741" s="33"/>
      <c r="T741" s="33"/>
      <c r="U741" s="33"/>
      <c r="V741" s="33"/>
      <c r="W741" s="33"/>
      <c r="X741" s="33"/>
      <c r="Y741" s="33"/>
      <c r="Z741" s="33"/>
      <c r="AA741" s="33"/>
      <c r="AB741" s="33"/>
      <c r="AC741" s="33"/>
      <c r="AD741" s="33"/>
      <c r="AE741" s="33"/>
      <c r="AF741" s="33"/>
      <c r="AG741" s="33"/>
      <c r="AH741" s="33"/>
      <c r="AI741" s="33"/>
      <c r="AJ741" s="33"/>
    </row>
    <row r="742" spans="1:36" s="41" customFormat="1" ht="60" customHeight="1" x14ac:dyDescent="0.25">
      <c r="A742" s="15" t="s">
        <v>169</v>
      </c>
      <c r="B742" s="34" t="s">
        <v>172</v>
      </c>
      <c r="C742" s="15" t="s">
        <v>1277</v>
      </c>
      <c r="D742" s="26">
        <v>45083</v>
      </c>
      <c r="E742" s="27">
        <v>2130</v>
      </c>
      <c r="F742" s="18" t="s">
        <v>14</v>
      </c>
      <c r="G742" s="27">
        <v>2130</v>
      </c>
      <c r="H742" s="18">
        <f t="shared" si="41"/>
        <v>0</v>
      </c>
      <c r="I742" s="18" t="s">
        <v>19</v>
      </c>
      <c r="J742" s="33"/>
      <c r="K742" s="33"/>
      <c r="L742" s="33"/>
      <c r="M742" s="33"/>
      <c r="N742" s="33"/>
      <c r="O742" s="33"/>
      <c r="P742" s="33"/>
      <c r="Q742" s="33"/>
      <c r="R742" s="33"/>
      <c r="S742" s="33"/>
      <c r="T742" s="33"/>
      <c r="U742" s="33"/>
      <c r="V742" s="33"/>
      <c r="W742" s="33"/>
      <c r="X742" s="33"/>
      <c r="Y742" s="33"/>
      <c r="Z742" s="33"/>
      <c r="AA742" s="33"/>
      <c r="AB742" s="33"/>
      <c r="AC742" s="33"/>
      <c r="AD742" s="33"/>
      <c r="AE742" s="33"/>
      <c r="AF742" s="33"/>
      <c r="AG742" s="33"/>
      <c r="AH742" s="33"/>
      <c r="AI742" s="33"/>
      <c r="AJ742" s="33"/>
    </row>
    <row r="743" spans="1:36" s="41" customFormat="1" ht="60" customHeight="1" x14ac:dyDescent="0.25">
      <c r="A743" s="15" t="s">
        <v>169</v>
      </c>
      <c r="B743" s="16" t="s">
        <v>173</v>
      </c>
      <c r="C743" s="15" t="s">
        <v>1277</v>
      </c>
      <c r="D743" s="26">
        <v>45083</v>
      </c>
      <c r="E743" s="27">
        <v>2127</v>
      </c>
      <c r="F743" s="18" t="s">
        <v>14</v>
      </c>
      <c r="G743" s="27">
        <v>2127</v>
      </c>
      <c r="H743" s="18">
        <f t="shared" ref="H743:H774" si="42">+E743-G743</f>
        <v>0</v>
      </c>
      <c r="I743" s="18" t="s">
        <v>19</v>
      </c>
      <c r="J743" s="33"/>
      <c r="K743" s="33"/>
      <c r="L743" s="33"/>
      <c r="M743" s="33"/>
      <c r="N743" s="33"/>
      <c r="O743" s="33"/>
      <c r="P743" s="33"/>
      <c r="Q743" s="33"/>
      <c r="R743" s="33"/>
      <c r="S743" s="33"/>
      <c r="T743" s="33"/>
      <c r="U743" s="33"/>
      <c r="V743" s="33"/>
      <c r="W743" s="33"/>
      <c r="X743" s="33"/>
      <c r="Y743" s="33"/>
      <c r="Z743" s="33"/>
      <c r="AA743" s="33"/>
      <c r="AB743" s="33"/>
      <c r="AC743" s="33"/>
      <c r="AD743" s="33"/>
      <c r="AE743" s="33"/>
      <c r="AF743" s="33"/>
      <c r="AG743" s="33"/>
      <c r="AH743" s="33"/>
      <c r="AI743" s="33"/>
      <c r="AJ743" s="33"/>
    </row>
    <row r="744" spans="1:36" s="41" customFormat="1" ht="30" customHeight="1" x14ac:dyDescent="0.25">
      <c r="A744" s="15" t="s">
        <v>169</v>
      </c>
      <c r="B744" s="16" t="s">
        <v>174</v>
      </c>
      <c r="C744" s="15" t="s">
        <v>1277</v>
      </c>
      <c r="D744" s="26">
        <v>45083</v>
      </c>
      <c r="E744" s="27">
        <v>360</v>
      </c>
      <c r="F744" s="18" t="s">
        <v>14</v>
      </c>
      <c r="G744" s="27">
        <v>360</v>
      </c>
      <c r="H744" s="18">
        <f t="shared" si="42"/>
        <v>0</v>
      </c>
      <c r="I744" s="18" t="s">
        <v>19</v>
      </c>
      <c r="J744" s="33"/>
      <c r="K744" s="33"/>
      <c r="L744" s="33"/>
      <c r="M744" s="33"/>
      <c r="N744" s="33"/>
      <c r="O744" s="33"/>
      <c r="P744" s="33"/>
      <c r="Q744" s="33"/>
      <c r="R744" s="33"/>
      <c r="S744" s="33"/>
      <c r="T744" s="33"/>
      <c r="U744" s="33"/>
      <c r="V744" s="33"/>
      <c r="W744" s="33"/>
      <c r="X744" s="33"/>
      <c r="Y744" s="33"/>
      <c r="Z744" s="33"/>
      <c r="AA744" s="33"/>
      <c r="AB744" s="33"/>
      <c r="AC744" s="33"/>
      <c r="AD744" s="33"/>
      <c r="AE744" s="33"/>
      <c r="AF744" s="33"/>
      <c r="AG744" s="33"/>
      <c r="AH744" s="33"/>
      <c r="AI744" s="33"/>
      <c r="AJ744" s="33"/>
    </row>
    <row r="745" spans="1:36" s="41" customFormat="1" ht="30" customHeight="1" x14ac:dyDescent="0.25">
      <c r="A745" s="15" t="s">
        <v>303</v>
      </c>
      <c r="B745" s="16" t="s">
        <v>1278</v>
      </c>
      <c r="C745" s="15" t="s">
        <v>1279</v>
      </c>
      <c r="D745" s="26">
        <v>45084</v>
      </c>
      <c r="E745" s="27">
        <v>57000</v>
      </c>
      <c r="F745" s="18" t="s">
        <v>14</v>
      </c>
      <c r="G745" s="27">
        <v>57000</v>
      </c>
      <c r="H745" s="18">
        <f t="shared" si="42"/>
        <v>0</v>
      </c>
      <c r="I745" s="18" t="s">
        <v>19</v>
      </c>
      <c r="J745" s="33"/>
      <c r="K745" s="33"/>
      <c r="L745" s="33"/>
      <c r="M745" s="33"/>
      <c r="N745" s="33"/>
      <c r="O745" s="33"/>
      <c r="P745" s="33"/>
      <c r="Q745" s="33"/>
      <c r="R745" s="33"/>
      <c r="S745" s="33"/>
      <c r="T745" s="33"/>
      <c r="U745" s="33"/>
      <c r="V745" s="33"/>
      <c r="W745" s="33"/>
      <c r="X745" s="33"/>
      <c r="Y745" s="33"/>
      <c r="Z745" s="33"/>
      <c r="AA745" s="33"/>
      <c r="AB745" s="33"/>
      <c r="AC745" s="33"/>
      <c r="AD745" s="33"/>
      <c r="AE745" s="33"/>
      <c r="AF745" s="33"/>
      <c r="AG745" s="33"/>
      <c r="AH745" s="33"/>
      <c r="AI745" s="33"/>
      <c r="AJ745" s="33"/>
    </row>
    <row r="746" spans="1:36" s="41" customFormat="1" ht="45" customHeight="1" x14ac:dyDescent="0.25">
      <c r="A746" s="15" t="s">
        <v>1280</v>
      </c>
      <c r="B746" s="16" t="s">
        <v>1281</v>
      </c>
      <c r="C746" s="15" t="s">
        <v>1282</v>
      </c>
      <c r="D746" s="26">
        <v>45084</v>
      </c>
      <c r="E746" s="27">
        <v>17443.47</v>
      </c>
      <c r="F746" s="18" t="s">
        <v>14</v>
      </c>
      <c r="G746" s="27">
        <v>17443.47</v>
      </c>
      <c r="H746" s="18">
        <f t="shared" si="42"/>
        <v>0</v>
      </c>
      <c r="I746" s="18" t="s">
        <v>19</v>
      </c>
      <c r="J746" s="33"/>
      <c r="K746" s="33"/>
      <c r="L746" s="33"/>
      <c r="M746" s="33"/>
      <c r="N746" s="33"/>
      <c r="O746" s="33"/>
      <c r="P746" s="33"/>
      <c r="Q746" s="33"/>
      <c r="R746" s="33"/>
      <c r="S746" s="33"/>
      <c r="T746" s="33"/>
      <c r="U746" s="33"/>
      <c r="V746" s="33"/>
      <c r="W746" s="33"/>
      <c r="X746" s="33"/>
      <c r="Y746" s="33"/>
      <c r="Z746" s="33"/>
      <c r="AA746" s="33"/>
      <c r="AB746" s="33"/>
      <c r="AC746" s="33"/>
      <c r="AD746" s="33"/>
      <c r="AE746" s="33"/>
      <c r="AF746" s="33"/>
      <c r="AG746" s="33"/>
      <c r="AH746" s="33"/>
      <c r="AI746" s="33"/>
      <c r="AJ746" s="33"/>
    </row>
    <row r="747" spans="1:36" s="41" customFormat="1" ht="75" customHeight="1" x14ac:dyDescent="0.25">
      <c r="A747" s="15" t="s">
        <v>215</v>
      </c>
      <c r="B747" s="34" t="s">
        <v>1283</v>
      </c>
      <c r="C747" s="15" t="s">
        <v>1284</v>
      </c>
      <c r="D747" s="26">
        <v>45086</v>
      </c>
      <c r="E747" s="27">
        <v>102660</v>
      </c>
      <c r="F747" s="18" t="s">
        <v>14</v>
      </c>
      <c r="G747" s="27">
        <v>102660</v>
      </c>
      <c r="H747" s="18">
        <f t="shared" si="42"/>
        <v>0</v>
      </c>
      <c r="I747" s="18" t="s">
        <v>19</v>
      </c>
      <c r="J747" s="33"/>
      <c r="K747" s="33"/>
      <c r="L747" s="33"/>
      <c r="M747" s="33"/>
      <c r="N747" s="33"/>
      <c r="O747" s="33"/>
      <c r="P747" s="33"/>
      <c r="Q747" s="33"/>
      <c r="R747" s="33"/>
      <c r="S747" s="33"/>
      <c r="T747" s="33"/>
      <c r="U747" s="33"/>
      <c r="V747" s="33"/>
      <c r="W747" s="33"/>
      <c r="X747" s="33"/>
      <c r="Y747" s="33"/>
      <c r="Z747" s="33"/>
      <c r="AA747" s="33"/>
      <c r="AB747" s="33"/>
      <c r="AC747" s="33"/>
      <c r="AD747" s="33"/>
      <c r="AE747" s="33"/>
      <c r="AF747" s="33"/>
      <c r="AG747" s="33"/>
      <c r="AH747" s="33"/>
      <c r="AI747" s="33"/>
      <c r="AJ747" s="33"/>
    </row>
    <row r="748" spans="1:36" s="41" customFormat="1" ht="45" customHeight="1" x14ac:dyDescent="0.25">
      <c r="A748" s="15" t="s">
        <v>96</v>
      </c>
      <c r="B748" s="34" t="s">
        <v>139</v>
      </c>
      <c r="C748" s="15" t="s">
        <v>1285</v>
      </c>
      <c r="D748" s="26">
        <v>45086</v>
      </c>
      <c r="E748" s="27">
        <v>130000</v>
      </c>
      <c r="F748" s="18" t="s">
        <v>14</v>
      </c>
      <c r="G748" s="27">
        <v>130000</v>
      </c>
      <c r="H748" s="18">
        <f t="shared" si="42"/>
        <v>0</v>
      </c>
      <c r="I748" s="18" t="s">
        <v>19</v>
      </c>
      <c r="J748" s="33"/>
      <c r="K748" s="33"/>
      <c r="L748" s="33"/>
      <c r="M748" s="33"/>
      <c r="N748" s="33"/>
      <c r="O748" s="33"/>
      <c r="P748" s="33"/>
      <c r="Q748" s="33"/>
      <c r="R748" s="33"/>
      <c r="S748" s="33"/>
      <c r="T748" s="33"/>
      <c r="U748" s="33"/>
      <c r="V748" s="33"/>
      <c r="W748" s="33"/>
      <c r="X748" s="33"/>
      <c r="Y748" s="33"/>
      <c r="Z748" s="33"/>
      <c r="AA748" s="33"/>
      <c r="AB748" s="33"/>
      <c r="AC748" s="33"/>
      <c r="AD748" s="33"/>
      <c r="AE748" s="33"/>
      <c r="AF748" s="33"/>
      <c r="AG748" s="33"/>
      <c r="AH748" s="33"/>
      <c r="AI748" s="33"/>
      <c r="AJ748" s="33"/>
    </row>
    <row r="749" spans="1:36" s="41" customFormat="1" ht="75" customHeight="1" x14ac:dyDescent="0.25">
      <c r="A749" s="15" t="s">
        <v>96</v>
      </c>
      <c r="B749" s="34" t="s">
        <v>139</v>
      </c>
      <c r="C749" s="15" t="s">
        <v>1286</v>
      </c>
      <c r="D749" s="26">
        <v>45086</v>
      </c>
      <c r="E749" s="27">
        <v>193300</v>
      </c>
      <c r="F749" s="18" t="s">
        <v>14</v>
      </c>
      <c r="G749" s="27">
        <v>193300</v>
      </c>
      <c r="H749" s="18">
        <f t="shared" si="42"/>
        <v>0</v>
      </c>
      <c r="I749" s="18" t="s">
        <v>19</v>
      </c>
      <c r="J749" s="33"/>
      <c r="K749" s="33"/>
      <c r="L749" s="33"/>
      <c r="M749" s="33"/>
      <c r="N749" s="33"/>
      <c r="O749" s="33"/>
      <c r="P749" s="33"/>
      <c r="Q749" s="33"/>
      <c r="R749" s="33"/>
      <c r="S749" s="33"/>
      <c r="T749" s="33"/>
      <c r="U749" s="33"/>
      <c r="V749" s="33"/>
      <c r="W749" s="33"/>
      <c r="X749" s="33"/>
      <c r="Y749" s="33"/>
      <c r="Z749" s="33"/>
      <c r="AA749" s="33"/>
      <c r="AB749" s="33"/>
      <c r="AC749" s="33"/>
      <c r="AD749" s="33"/>
      <c r="AE749" s="33"/>
      <c r="AF749" s="33"/>
      <c r="AG749" s="33"/>
      <c r="AH749" s="33"/>
      <c r="AI749" s="33"/>
      <c r="AJ749" s="33"/>
    </row>
    <row r="750" spans="1:36" s="41" customFormat="1" ht="60" customHeight="1" x14ac:dyDescent="0.25">
      <c r="A750" s="15" t="s">
        <v>1287</v>
      </c>
      <c r="B750" s="16" t="s">
        <v>1288</v>
      </c>
      <c r="C750" s="15">
        <v>136908</v>
      </c>
      <c r="D750" s="26">
        <v>45086</v>
      </c>
      <c r="E750" s="27">
        <v>2400</v>
      </c>
      <c r="F750" s="18" t="s">
        <v>14</v>
      </c>
      <c r="G750" s="27">
        <v>2400</v>
      </c>
      <c r="H750" s="18">
        <f t="shared" si="42"/>
        <v>0</v>
      </c>
      <c r="I750" s="18" t="s">
        <v>19</v>
      </c>
      <c r="J750" s="33"/>
      <c r="K750" s="33"/>
      <c r="L750" s="33"/>
      <c r="M750" s="33"/>
      <c r="N750" s="33"/>
      <c r="O750" s="33"/>
      <c r="P750" s="33"/>
      <c r="Q750" s="33"/>
      <c r="R750" s="33"/>
      <c r="S750" s="33"/>
      <c r="T750" s="33"/>
      <c r="U750" s="33"/>
      <c r="V750" s="33"/>
      <c r="W750" s="33"/>
      <c r="X750" s="33"/>
      <c r="Y750" s="33"/>
      <c r="Z750" s="33"/>
      <c r="AA750" s="33"/>
      <c r="AB750" s="33"/>
      <c r="AC750" s="33"/>
      <c r="AD750" s="33"/>
      <c r="AE750" s="33"/>
      <c r="AF750" s="33"/>
      <c r="AG750" s="33"/>
      <c r="AH750" s="33"/>
      <c r="AI750" s="33"/>
      <c r="AJ750" s="33"/>
    </row>
    <row r="751" spans="1:36" s="41" customFormat="1" ht="60" customHeight="1" x14ac:dyDescent="0.25">
      <c r="A751" s="15" t="s">
        <v>1289</v>
      </c>
      <c r="B751" s="16" t="s">
        <v>1290</v>
      </c>
      <c r="C751" s="15">
        <v>136910</v>
      </c>
      <c r="D751" s="26">
        <v>45086</v>
      </c>
      <c r="E751" s="27">
        <v>6000</v>
      </c>
      <c r="F751" s="18" t="s">
        <v>14</v>
      </c>
      <c r="G751" s="27"/>
      <c r="H751" s="18">
        <f t="shared" si="42"/>
        <v>6000</v>
      </c>
      <c r="I751" s="18" t="s">
        <v>15</v>
      </c>
      <c r="J751" s="33"/>
      <c r="K751" s="33"/>
      <c r="L751" s="33"/>
      <c r="M751" s="33"/>
      <c r="N751" s="33"/>
      <c r="O751" s="33"/>
      <c r="P751" s="33"/>
      <c r="Q751" s="33"/>
      <c r="R751" s="33"/>
      <c r="S751" s="33"/>
      <c r="T751" s="33"/>
      <c r="U751" s="33"/>
      <c r="V751" s="33"/>
      <c r="W751" s="33"/>
      <c r="X751" s="33"/>
      <c r="Y751" s="33"/>
      <c r="Z751" s="33"/>
      <c r="AA751" s="33"/>
      <c r="AB751" s="33"/>
      <c r="AC751" s="33"/>
      <c r="AD751" s="33"/>
      <c r="AE751" s="33"/>
      <c r="AF751" s="33"/>
      <c r="AG751" s="33"/>
      <c r="AH751" s="33"/>
      <c r="AI751" s="33"/>
      <c r="AJ751" s="33"/>
    </row>
    <row r="752" spans="1:36" s="41" customFormat="1" ht="60" customHeight="1" x14ac:dyDescent="0.25">
      <c r="A752" s="15" t="s">
        <v>1291</v>
      </c>
      <c r="B752" s="34" t="s">
        <v>1292</v>
      </c>
      <c r="C752" s="15">
        <v>136925</v>
      </c>
      <c r="D752" s="26">
        <v>45089</v>
      </c>
      <c r="E752" s="27">
        <v>4000</v>
      </c>
      <c r="F752" s="18" t="s">
        <v>14</v>
      </c>
      <c r="G752" s="27">
        <v>4000</v>
      </c>
      <c r="H752" s="18">
        <f t="shared" si="42"/>
        <v>0</v>
      </c>
      <c r="I752" s="18" t="s">
        <v>19</v>
      </c>
      <c r="J752" s="33"/>
      <c r="K752" s="33"/>
      <c r="L752" s="33"/>
      <c r="M752" s="33"/>
      <c r="N752" s="33"/>
      <c r="O752" s="33"/>
      <c r="P752" s="33"/>
      <c r="Q752" s="33"/>
      <c r="R752" s="33"/>
      <c r="S752" s="33"/>
      <c r="T752" s="33"/>
      <c r="U752" s="33"/>
      <c r="V752" s="33"/>
      <c r="W752" s="33"/>
      <c r="X752" s="33"/>
      <c r="Y752" s="33"/>
      <c r="Z752" s="33"/>
      <c r="AA752" s="33"/>
      <c r="AB752" s="33"/>
      <c r="AC752" s="33"/>
      <c r="AD752" s="33"/>
      <c r="AE752" s="33"/>
      <c r="AF752" s="33"/>
      <c r="AG752" s="33"/>
      <c r="AH752" s="33"/>
      <c r="AI752" s="33"/>
      <c r="AJ752" s="33"/>
    </row>
    <row r="753" spans="1:36" s="41" customFormat="1" ht="60" customHeight="1" x14ac:dyDescent="0.25">
      <c r="A753" s="15" t="s">
        <v>1293</v>
      </c>
      <c r="B753" s="34" t="s">
        <v>1294</v>
      </c>
      <c r="C753" s="15">
        <v>136926</v>
      </c>
      <c r="D753" s="26">
        <v>45089</v>
      </c>
      <c r="E753" s="27">
        <v>52000</v>
      </c>
      <c r="F753" s="18" t="s">
        <v>14</v>
      </c>
      <c r="G753" s="27">
        <v>52000</v>
      </c>
      <c r="H753" s="18">
        <f t="shared" si="42"/>
        <v>0</v>
      </c>
      <c r="I753" s="18" t="s">
        <v>19</v>
      </c>
      <c r="J753" s="33"/>
      <c r="K753" s="33"/>
      <c r="L753" s="33"/>
      <c r="M753" s="33"/>
      <c r="N753" s="33"/>
      <c r="O753" s="33"/>
      <c r="P753" s="33"/>
      <c r="Q753" s="33"/>
      <c r="R753" s="33"/>
      <c r="S753" s="33"/>
      <c r="T753" s="33"/>
      <c r="U753" s="33"/>
      <c r="V753" s="33"/>
      <c r="W753" s="33"/>
      <c r="X753" s="33"/>
      <c r="Y753" s="33"/>
      <c r="Z753" s="33"/>
      <c r="AA753" s="33"/>
      <c r="AB753" s="33"/>
      <c r="AC753" s="33"/>
      <c r="AD753" s="33"/>
      <c r="AE753" s="33"/>
      <c r="AF753" s="33"/>
      <c r="AG753" s="33"/>
      <c r="AH753" s="33"/>
      <c r="AI753" s="33"/>
      <c r="AJ753" s="33"/>
    </row>
    <row r="754" spans="1:36" s="41" customFormat="1" ht="60" customHeight="1" x14ac:dyDescent="0.25">
      <c r="A754" s="15" t="s">
        <v>303</v>
      </c>
      <c r="B754" s="34" t="s">
        <v>1295</v>
      </c>
      <c r="C754" s="15" t="s">
        <v>1296</v>
      </c>
      <c r="D754" s="26">
        <v>45089</v>
      </c>
      <c r="E754" s="27">
        <v>49140</v>
      </c>
      <c r="F754" s="18" t="s">
        <v>14</v>
      </c>
      <c r="G754" s="27">
        <v>49140</v>
      </c>
      <c r="H754" s="18">
        <f t="shared" si="42"/>
        <v>0</v>
      </c>
      <c r="I754" s="18" t="s">
        <v>19</v>
      </c>
      <c r="J754" s="33"/>
      <c r="K754" s="33"/>
      <c r="L754" s="33"/>
      <c r="M754" s="33"/>
      <c r="N754" s="33"/>
      <c r="O754" s="33"/>
      <c r="P754" s="33"/>
      <c r="Q754" s="33"/>
      <c r="R754" s="33"/>
      <c r="S754" s="33"/>
      <c r="T754" s="33"/>
      <c r="U754" s="33"/>
      <c r="V754" s="33"/>
      <c r="W754" s="33"/>
      <c r="X754" s="33"/>
      <c r="Y754" s="33"/>
      <c r="Z754" s="33"/>
      <c r="AA754" s="33"/>
      <c r="AB754" s="33"/>
      <c r="AC754" s="33"/>
      <c r="AD754" s="33"/>
      <c r="AE754" s="33"/>
      <c r="AF754" s="33"/>
      <c r="AG754" s="33"/>
      <c r="AH754" s="33"/>
      <c r="AI754" s="33"/>
      <c r="AJ754" s="33"/>
    </row>
    <row r="755" spans="1:36" s="41" customFormat="1" ht="60" customHeight="1" x14ac:dyDescent="0.25">
      <c r="A755" s="15" t="s">
        <v>166</v>
      </c>
      <c r="B755" s="80" t="s">
        <v>1297</v>
      </c>
      <c r="C755" s="15" t="s">
        <v>1298</v>
      </c>
      <c r="D755" s="26">
        <v>45089</v>
      </c>
      <c r="E755" s="27">
        <v>21522.880000000001</v>
      </c>
      <c r="F755" s="18" t="s">
        <v>14</v>
      </c>
      <c r="G755" s="18">
        <v>21522.880000000001</v>
      </c>
      <c r="H755" s="18">
        <f t="shared" si="42"/>
        <v>0</v>
      </c>
      <c r="I755" s="18" t="s">
        <v>19</v>
      </c>
      <c r="J755" s="33"/>
      <c r="K755" s="33"/>
      <c r="L755" s="33"/>
      <c r="M755" s="33"/>
      <c r="N755" s="33"/>
      <c r="O755" s="33"/>
      <c r="P755" s="33"/>
      <c r="Q755" s="33"/>
      <c r="R755" s="33"/>
      <c r="S755" s="33"/>
      <c r="T755" s="33"/>
      <c r="U755" s="33"/>
      <c r="V755" s="33"/>
      <c r="W755" s="33"/>
      <c r="X755" s="33"/>
      <c r="Y755" s="33"/>
      <c r="Z755" s="33"/>
      <c r="AA755" s="33"/>
      <c r="AB755" s="33"/>
      <c r="AC755" s="33"/>
      <c r="AD755" s="33"/>
      <c r="AE755" s="33"/>
      <c r="AF755" s="33"/>
      <c r="AG755" s="33"/>
      <c r="AH755" s="33"/>
      <c r="AI755" s="33"/>
      <c r="AJ755" s="33"/>
    </row>
    <row r="756" spans="1:36" s="41" customFormat="1" ht="135" customHeight="1" x14ac:dyDescent="0.25">
      <c r="A756" s="15" t="s">
        <v>1299</v>
      </c>
      <c r="B756" s="80" t="s">
        <v>1300</v>
      </c>
      <c r="C756" s="15">
        <v>136950</v>
      </c>
      <c r="D756" s="26">
        <v>45090</v>
      </c>
      <c r="E756" s="27">
        <v>7200</v>
      </c>
      <c r="F756" s="18" t="s">
        <v>14</v>
      </c>
      <c r="G756" s="18">
        <v>7200</v>
      </c>
      <c r="H756" s="18">
        <f t="shared" si="42"/>
        <v>0</v>
      </c>
      <c r="I756" s="18" t="s">
        <v>19</v>
      </c>
      <c r="J756" s="33"/>
      <c r="K756" s="33"/>
      <c r="L756" s="33"/>
      <c r="M756" s="33"/>
      <c r="N756" s="33"/>
      <c r="O756" s="33"/>
      <c r="P756" s="33"/>
      <c r="Q756" s="33"/>
      <c r="R756" s="33"/>
      <c r="S756" s="33"/>
      <c r="T756" s="33"/>
      <c r="U756" s="33"/>
      <c r="V756" s="33"/>
      <c r="W756" s="33"/>
      <c r="X756" s="33"/>
      <c r="Y756" s="33"/>
      <c r="Z756" s="33"/>
      <c r="AA756" s="33"/>
      <c r="AB756" s="33"/>
      <c r="AC756" s="33"/>
      <c r="AD756" s="33"/>
      <c r="AE756" s="33"/>
      <c r="AF756" s="33"/>
      <c r="AG756" s="33"/>
      <c r="AH756" s="33"/>
      <c r="AI756" s="33"/>
      <c r="AJ756" s="33"/>
    </row>
    <row r="757" spans="1:36" s="41" customFormat="1" ht="90" customHeight="1" x14ac:dyDescent="0.25">
      <c r="A757" s="15" t="s">
        <v>1301</v>
      </c>
      <c r="B757" s="40" t="s">
        <v>1302</v>
      </c>
      <c r="C757" s="15">
        <v>136957</v>
      </c>
      <c r="D757" s="26">
        <v>45091</v>
      </c>
      <c r="E757" s="27">
        <v>3000</v>
      </c>
      <c r="F757" s="18" t="s">
        <v>14</v>
      </c>
      <c r="G757" s="18">
        <v>3000</v>
      </c>
      <c r="H757" s="18">
        <f t="shared" si="42"/>
        <v>0</v>
      </c>
      <c r="I757" s="18" t="s">
        <v>19</v>
      </c>
      <c r="J757" s="33"/>
      <c r="K757" s="33"/>
      <c r="L757" s="33"/>
      <c r="M757" s="33"/>
      <c r="N757" s="33"/>
      <c r="O757" s="33"/>
      <c r="P757" s="33"/>
      <c r="Q757" s="33"/>
      <c r="R757" s="33"/>
      <c r="S757" s="33"/>
      <c r="T757" s="33"/>
      <c r="U757" s="33"/>
      <c r="V757" s="33"/>
      <c r="W757" s="33"/>
      <c r="X757" s="33"/>
      <c r="Y757" s="33"/>
      <c r="Z757" s="33"/>
      <c r="AA757" s="33"/>
      <c r="AB757" s="33"/>
      <c r="AC757" s="33"/>
      <c r="AD757" s="33"/>
      <c r="AE757" s="33"/>
      <c r="AF757" s="33"/>
      <c r="AG757" s="33"/>
      <c r="AH757" s="33"/>
      <c r="AI757" s="33"/>
      <c r="AJ757" s="33"/>
    </row>
    <row r="758" spans="1:36" s="73" customFormat="1" ht="90" customHeight="1" x14ac:dyDescent="0.25">
      <c r="A758" s="15" t="s">
        <v>1303</v>
      </c>
      <c r="B758" s="40" t="s">
        <v>1824</v>
      </c>
      <c r="C758" s="15">
        <v>136963</v>
      </c>
      <c r="D758" s="26">
        <v>45091</v>
      </c>
      <c r="E758" s="27">
        <v>9000</v>
      </c>
      <c r="F758" s="18" t="s">
        <v>14</v>
      </c>
      <c r="G758" s="18"/>
      <c r="H758" s="18">
        <f t="shared" si="42"/>
        <v>9000</v>
      </c>
      <c r="I758" s="18" t="s">
        <v>15</v>
      </c>
      <c r="J758" s="33"/>
      <c r="K758" s="33"/>
      <c r="L758" s="33"/>
      <c r="M758" s="33"/>
      <c r="N758" s="33"/>
      <c r="O758" s="33"/>
      <c r="P758" s="33"/>
      <c r="Q758" s="33"/>
      <c r="R758" s="33"/>
      <c r="S758" s="33"/>
      <c r="T758" s="33"/>
      <c r="U758" s="33"/>
      <c r="V758" s="33"/>
      <c r="W758" s="33"/>
      <c r="X758" s="33"/>
      <c r="Y758" s="33"/>
      <c r="Z758" s="33"/>
      <c r="AA758" s="33"/>
      <c r="AB758" s="33"/>
      <c r="AC758" s="33"/>
      <c r="AD758" s="33"/>
      <c r="AE758" s="33"/>
      <c r="AF758" s="33"/>
      <c r="AG758" s="33"/>
      <c r="AH758" s="33"/>
      <c r="AI758" s="33"/>
      <c r="AJ758" s="33"/>
    </row>
    <row r="759" spans="1:36" s="41" customFormat="1" ht="90" customHeight="1" x14ac:dyDescent="0.25">
      <c r="A759" s="15" t="s">
        <v>334</v>
      </c>
      <c r="B759" s="16" t="s">
        <v>1304</v>
      </c>
      <c r="C759" s="15" t="s">
        <v>1305</v>
      </c>
      <c r="D759" s="26">
        <v>45091</v>
      </c>
      <c r="E759" s="27">
        <v>11666.67</v>
      </c>
      <c r="F759" s="18" t="s">
        <v>14</v>
      </c>
      <c r="G759" s="27">
        <v>11666.67</v>
      </c>
      <c r="H759" s="27">
        <f t="shared" si="42"/>
        <v>0</v>
      </c>
      <c r="I759" s="18" t="s">
        <v>19</v>
      </c>
      <c r="J759" s="33"/>
      <c r="K759" s="33"/>
      <c r="L759" s="33"/>
      <c r="M759" s="33"/>
      <c r="N759" s="33"/>
      <c r="O759" s="33"/>
      <c r="P759" s="33"/>
      <c r="Q759" s="33"/>
      <c r="R759" s="33"/>
      <c r="S759" s="33"/>
      <c r="T759" s="33"/>
      <c r="U759" s="33"/>
      <c r="V759" s="33"/>
      <c r="W759" s="33"/>
      <c r="X759" s="33"/>
      <c r="Y759" s="33"/>
      <c r="Z759" s="33"/>
      <c r="AA759" s="33"/>
      <c r="AB759" s="33"/>
      <c r="AC759" s="33"/>
      <c r="AD759" s="33"/>
      <c r="AE759" s="33"/>
      <c r="AF759" s="33"/>
      <c r="AG759" s="33"/>
      <c r="AH759" s="33"/>
      <c r="AI759" s="33"/>
      <c r="AJ759" s="33"/>
    </row>
    <row r="760" spans="1:36" s="41" customFormat="1" ht="90" customHeight="1" x14ac:dyDescent="0.25">
      <c r="A760" s="15" t="s">
        <v>334</v>
      </c>
      <c r="B760" s="16" t="s">
        <v>1304</v>
      </c>
      <c r="C760" s="15" t="s">
        <v>1306</v>
      </c>
      <c r="D760" s="26">
        <v>45091</v>
      </c>
      <c r="E760" s="27">
        <v>11666.67</v>
      </c>
      <c r="F760" s="18" t="s">
        <v>14</v>
      </c>
      <c r="G760" s="27">
        <v>11666.67</v>
      </c>
      <c r="H760" s="27">
        <f t="shared" si="42"/>
        <v>0</v>
      </c>
      <c r="I760" s="18" t="s">
        <v>19</v>
      </c>
      <c r="J760" s="33"/>
      <c r="K760" s="33"/>
      <c r="L760" s="33"/>
      <c r="M760" s="33"/>
      <c r="N760" s="33"/>
      <c r="O760" s="33"/>
      <c r="P760" s="33"/>
      <c r="Q760" s="33"/>
      <c r="R760" s="33"/>
      <c r="S760" s="33"/>
      <c r="T760" s="33"/>
      <c r="U760" s="33"/>
      <c r="V760" s="33"/>
      <c r="W760" s="33"/>
      <c r="X760" s="33"/>
      <c r="Y760" s="33"/>
      <c r="Z760" s="33"/>
      <c r="AA760" s="33"/>
      <c r="AB760" s="33"/>
      <c r="AC760" s="33"/>
      <c r="AD760" s="33"/>
      <c r="AE760" s="33"/>
      <c r="AF760" s="33"/>
      <c r="AG760" s="33"/>
      <c r="AH760" s="33"/>
      <c r="AI760" s="33"/>
      <c r="AJ760" s="33"/>
    </row>
    <row r="761" spans="1:36" s="41" customFormat="1" ht="60" customHeight="1" x14ac:dyDescent="0.25">
      <c r="A761" s="15" t="s">
        <v>334</v>
      </c>
      <c r="B761" s="16" t="s">
        <v>1304</v>
      </c>
      <c r="C761" s="15" t="s">
        <v>1307</v>
      </c>
      <c r="D761" s="26">
        <v>45091</v>
      </c>
      <c r="E761" s="27">
        <v>11666.67</v>
      </c>
      <c r="F761" s="18" t="s">
        <v>14</v>
      </c>
      <c r="G761" s="27">
        <v>11666.67</v>
      </c>
      <c r="H761" s="27">
        <f t="shared" si="42"/>
        <v>0</v>
      </c>
      <c r="I761" s="18" t="s">
        <v>19</v>
      </c>
      <c r="J761" s="33"/>
      <c r="K761" s="33"/>
      <c r="L761" s="33"/>
      <c r="M761" s="33"/>
      <c r="N761" s="33"/>
      <c r="O761" s="33"/>
      <c r="P761" s="33"/>
      <c r="Q761" s="33"/>
      <c r="R761" s="33"/>
      <c r="S761" s="33"/>
      <c r="T761" s="33"/>
      <c r="U761" s="33"/>
      <c r="V761" s="33"/>
      <c r="W761" s="33"/>
      <c r="X761" s="33"/>
      <c r="Y761" s="33"/>
      <c r="Z761" s="33"/>
      <c r="AA761" s="33"/>
      <c r="AB761" s="33"/>
      <c r="AC761" s="33"/>
      <c r="AD761" s="33"/>
      <c r="AE761" s="33"/>
      <c r="AF761" s="33"/>
      <c r="AG761" s="33"/>
      <c r="AH761" s="33"/>
      <c r="AI761" s="33"/>
      <c r="AJ761" s="33"/>
    </row>
    <row r="762" spans="1:36" s="41" customFormat="1" ht="60" customHeight="1" x14ac:dyDescent="0.25">
      <c r="A762" s="15" t="s">
        <v>334</v>
      </c>
      <c r="B762" s="16" t="s">
        <v>1304</v>
      </c>
      <c r="C762" s="15" t="s">
        <v>1308</v>
      </c>
      <c r="D762" s="26">
        <v>45091</v>
      </c>
      <c r="E762" s="27">
        <v>11666.67</v>
      </c>
      <c r="F762" s="18" t="s">
        <v>14</v>
      </c>
      <c r="G762" s="27">
        <v>11666.67</v>
      </c>
      <c r="H762" s="27">
        <f t="shared" si="42"/>
        <v>0</v>
      </c>
      <c r="I762" s="18" t="s">
        <v>19</v>
      </c>
      <c r="J762" s="33"/>
      <c r="K762" s="33"/>
      <c r="L762" s="33"/>
      <c r="M762" s="33"/>
      <c r="N762" s="33"/>
      <c r="O762" s="33"/>
      <c r="P762" s="33"/>
      <c r="Q762" s="33"/>
      <c r="R762" s="33"/>
      <c r="S762" s="33"/>
      <c r="T762" s="33"/>
      <c r="U762" s="33"/>
      <c r="V762" s="33"/>
      <c r="W762" s="33"/>
      <c r="X762" s="33"/>
      <c r="Y762" s="33"/>
      <c r="Z762" s="33"/>
      <c r="AA762" s="33"/>
      <c r="AB762" s="33"/>
      <c r="AC762" s="33"/>
      <c r="AD762" s="33"/>
      <c r="AE762" s="33"/>
      <c r="AF762" s="33"/>
      <c r="AG762" s="33"/>
      <c r="AH762" s="33"/>
      <c r="AI762" s="33"/>
      <c r="AJ762" s="33"/>
    </row>
    <row r="763" spans="1:36" s="41" customFormat="1" ht="60" customHeight="1" x14ac:dyDescent="0.25">
      <c r="A763" s="15" t="s">
        <v>334</v>
      </c>
      <c r="B763" s="16" t="s">
        <v>1304</v>
      </c>
      <c r="C763" s="15" t="s">
        <v>1309</v>
      </c>
      <c r="D763" s="26">
        <v>45091</v>
      </c>
      <c r="E763" s="27">
        <v>11666.67</v>
      </c>
      <c r="F763" s="18" t="s">
        <v>14</v>
      </c>
      <c r="G763" s="27">
        <v>11666.67</v>
      </c>
      <c r="H763" s="27">
        <f t="shared" si="42"/>
        <v>0</v>
      </c>
      <c r="I763" s="18" t="s">
        <v>19</v>
      </c>
      <c r="J763" s="33"/>
      <c r="K763" s="33"/>
      <c r="L763" s="33"/>
      <c r="M763" s="33"/>
      <c r="N763" s="33"/>
      <c r="O763" s="33"/>
      <c r="P763" s="33"/>
      <c r="Q763" s="33"/>
      <c r="R763" s="33"/>
      <c r="S763" s="33"/>
      <c r="T763" s="33"/>
      <c r="U763" s="33"/>
      <c r="V763" s="33"/>
      <c r="W763" s="33"/>
      <c r="X763" s="33"/>
      <c r="Y763" s="33"/>
      <c r="Z763" s="33"/>
      <c r="AA763" s="33"/>
      <c r="AB763" s="33"/>
      <c r="AC763" s="33"/>
      <c r="AD763" s="33"/>
      <c r="AE763" s="33"/>
      <c r="AF763" s="33"/>
      <c r="AG763" s="33"/>
      <c r="AH763" s="33"/>
      <c r="AI763" s="33"/>
      <c r="AJ763" s="33"/>
    </row>
    <row r="764" spans="1:36" s="41" customFormat="1" ht="60" customHeight="1" x14ac:dyDescent="0.25">
      <c r="A764" s="15" t="s">
        <v>334</v>
      </c>
      <c r="B764" s="16" t="s">
        <v>1304</v>
      </c>
      <c r="C764" s="15" t="s">
        <v>1310</v>
      </c>
      <c r="D764" s="26">
        <v>45091</v>
      </c>
      <c r="E764" s="27">
        <v>11666.67</v>
      </c>
      <c r="F764" s="18" t="s">
        <v>14</v>
      </c>
      <c r="G764" s="27">
        <v>11666.67</v>
      </c>
      <c r="H764" s="27">
        <f t="shared" si="42"/>
        <v>0</v>
      </c>
      <c r="I764" s="18" t="s">
        <v>19</v>
      </c>
      <c r="J764" s="33"/>
      <c r="K764" s="33"/>
      <c r="L764" s="33"/>
      <c r="M764" s="33"/>
      <c r="N764" s="33"/>
      <c r="O764" s="33"/>
      <c r="P764" s="33"/>
      <c r="Q764" s="33"/>
      <c r="R764" s="33"/>
      <c r="S764" s="33"/>
      <c r="T764" s="33"/>
      <c r="U764" s="33"/>
      <c r="V764" s="33"/>
      <c r="W764" s="33"/>
      <c r="X764" s="33"/>
      <c r="Y764" s="33"/>
      <c r="Z764" s="33"/>
      <c r="AA764" s="33"/>
      <c r="AB764" s="33"/>
      <c r="AC764" s="33"/>
      <c r="AD764" s="33"/>
      <c r="AE764" s="33"/>
      <c r="AF764" s="33"/>
      <c r="AG764" s="33"/>
      <c r="AH764" s="33"/>
      <c r="AI764" s="33"/>
      <c r="AJ764" s="33"/>
    </row>
    <row r="765" spans="1:36" s="41" customFormat="1" ht="60" customHeight="1" x14ac:dyDescent="0.25">
      <c r="A765" s="15" t="s">
        <v>1964</v>
      </c>
      <c r="B765" s="16" t="s">
        <v>1311</v>
      </c>
      <c r="C765" s="15" t="s">
        <v>1312</v>
      </c>
      <c r="D765" s="26">
        <v>45092</v>
      </c>
      <c r="E765" s="27">
        <v>209264.98</v>
      </c>
      <c r="F765" s="18" t="s">
        <v>14</v>
      </c>
      <c r="G765" s="27">
        <v>209264.98</v>
      </c>
      <c r="H765" s="27">
        <f t="shared" si="42"/>
        <v>0</v>
      </c>
      <c r="I765" s="18" t="s">
        <v>19</v>
      </c>
      <c r="J765" s="33"/>
      <c r="K765" s="33"/>
      <c r="L765" s="33"/>
      <c r="M765" s="33"/>
      <c r="N765" s="33"/>
      <c r="O765" s="33"/>
      <c r="P765" s="33"/>
      <c r="Q765" s="33"/>
      <c r="R765" s="33"/>
      <c r="S765" s="33"/>
      <c r="T765" s="33"/>
      <c r="U765" s="33"/>
      <c r="V765" s="33"/>
      <c r="W765" s="33"/>
      <c r="X765" s="33"/>
      <c r="Y765" s="33"/>
      <c r="Z765" s="33"/>
      <c r="AA765" s="33"/>
      <c r="AB765" s="33"/>
      <c r="AC765" s="33"/>
      <c r="AD765" s="33"/>
      <c r="AE765" s="33"/>
      <c r="AF765" s="33"/>
      <c r="AG765" s="33"/>
      <c r="AH765" s="33"/>
      <c r="AI765" s="33"/>
      <c r="AJ765" s="33"/>
    </row>
    <row r="766" spans="1:36" s="41" customFormat="1" ht="60" customHeight="1" x14ac:dyDescent="0.25">
      <c r="A766" s="15" t="s">
        <v>1313</v>
      </c>
      <c r="B766" s="40" t="s">
        <v>1314</v>
      </c>
      <c r="C766" s="15">
        <v>136975</v>
      </c>
      <c r="D766" s="26">
        <v>45092</v>
      </c>
      <c r="E766" s="27">
        <v>5100</v>
      </c>
      <c r="F766" s="18" t="s">
        <v>14</v>
      </c>
      <c r="G766" s="18">
        <v>5100</v>
      </c>
      <c r="H766" s="18">
        <f t="shared" si="42"/>
        <v>0</v>
      </c>
      <c r="I766" s="18" t="s">
        <v>19</v>
      </c>
      <c r="J766" s="33"/>
      <c r="K766" s="33"/>
      <c r="L766" s="33"/>
      <c r="M766" s="33"/>
      <c r="N766" s="33"/>
      <c r="O766" s="33"/>
      <c r="P766" s="33"/>
      <c r="Q766" s="33"/>
      <c r="R766" s="33"/>
      <c r="S766" s="33"/>
      <c r="T766" s="33"/>
      <c r="U766" s="33"/>
      <c r="V766" s="33"/>
      <c r="W766" s="33"/>
      <c r="X766" s="33"/>
      <c r="Y766" s="33"/>
      <c r="Z766" s="33"/>
      <c r="AA766" s="33"/>
      <c r="AB766" s="33"/>
      <c r="AC766" s="33"/>
      <c r="AD766" s="33"/>
      <c r="AE766" s="33"/>
      <c r="AF766" s="33"/>
      <c r="AG766" s="33"/>
      <c r="AH766" s="33"/>
      <c r="AI766" s="33"/>
      <c r="AJ766" s="33"/>
    </row>
    <row r="767" spans="1:36" s="41" customFormat="1" ht="75" customHeight="1" x14ac:dyDescent="0.25">
      <c r="A767" s="15" t="s">
        <v>1315</v>
      </c>
      <c r="B767" s="40" t="s">
        <v>1316</v>
      </c>
      <c r="C767" s="15">
        <v>136983</v>
      </c>
      <c r="D767" s="26">
        <v>45092</v>
      </c>
      <c r="E767" s="27">
        <v>1200</v>
      </c>
      <c r="F767" s="18" t="s">
        <v>14</v>
      </c>
      <c r="G767" s="18">
        <v>1200</v>
      </c>
      <c r="H767" s="18">
        <f t="shared" si="42"/>
        <v>0</v>
      </c>
      <c r="I767" s="18" t="s">
        <v>19</v>
      </c>
      <c r="J767" s="33"/>
      <c r="K767" s="33"/>
      <c r="L767" s="33"/>
      <c r="M767" s="33"/>
      <c r="N767" s="33"/>
      <c r="O767" s="33"/>
      <c r="P767" s="33"/>
      <c r="Q767" s="33"/>
      <c r="R767" s="33"/>
      <c r="S767" s="33"/>
      <c r="T767" s="33"/>
      <c r="U767" s="33"/>
      <c r="V767" s="33"/>
      <c r="W767" s="33"/>
      <c r="X767" s="33"/>
      <c r="Y767" s="33"/>
      <c r="Z767" s="33"/>
      <c r="AA767" s="33"/>
      <c r="AB767" s="33"/>
      <c r="AC767" s="33"/>
      <c r="AD767" s="33"/>
      <c r="AE767" s="33"/>
      <c r="AF767" s="33"/>
      <c r="AG767" s="33"/>
      <c r="AH767" s="33"/>
      <c r="AI767" s="33"/>
      <c r="AJ767" s="33"/>
    </row>
    <row r="768" spans="1:36" s="41" customFormat="1" ht="75" customHeight="1" x14ac:dyDescent="0.25">
      <c r="A768" s="15" t="s">
        <v>303</v>
      </c>
      <c r="B768" s="16" t="s">
        <v>1317</v>
      </c>
      <c r="C768" s="15" t="s">
        <v>1318</v>
      </c>
      <c r="D768" s="26">
        <v>45093</v>
      </c>
      <c r="E768" s="27">
        <v>46146.75</v>
      </c>
      <c r="F768" s="18" t="s">
        <v>14</v>
      </c>
      <c r="G768" s="27">
        <v>46146.75</v>
      </c>
      <c r="H768" s="27">
        <f t="shared" si="42"/>
        <v>0</v>
      </c>
      <c r="I768" s="18" t="s">
        <v>19</v>
      </c>
      <c r="J768" s="33"/>
      <c r="K768" s="33"/>
      <c r="L768" s="33"/>
      <c r="M768" s="33"/>
      <c r="N768" s="33"/>
      <c r="O768" s="33"/>
      <c r="P768" s="33"/>
      <c r="Q768" s="33"/>
      <c r="R768" s="33"/>
      <c r="S768" s="33"/>
      <c r="T768" s="33"/>
      <c r="U768" s="33"/>
      <c r="V768" s="33"/>
      <c r="W768" s="33"/>
      <c r="X768" s="33"/>
      <c r="Y768" s="33"/>
      <c r="Z768" s="33"/>
      <c r="AA768" s="33"/>
      <c r="AB768" s="33"/>
      <c r="AC768" s="33"/>
      <c r="AD768" s="33"/>
      <c r="AE768" s="33"/>
      <c r="AF768" s="33"/>
      <c r="AG768" s="33"/>
      <c r="AH768" s="33"/>
      <c r="AI768" s="33"/>
      <c r="AJ768" s="33"/>
    </row>
    <row r="769" spans="1:36" s="41" customFormat="1" ht="75" customHeight="1" x14ac:dyDescent="0.25">
      <c r="A769" s="15" t="s">
        <v>303</v>
      </c>
      <c r="B769" s="16" t="s">
        <v>1319</v>
      </c>
      <c r="C769" s="15" t="s">
        <v>1318</v>
      </c>
      <c r="D769" s="26">
        <v>45032</v>
      </c>
      <c r="E769" s="27">
        <v>85763.73</v>
      </c>
      <c r="F769" s="18" t="s">
        <v>14</v>
      </c>
      <c r="G769" s="27">
        <v>85763.73</v>
      </c>
      <c r="H769" s="27">
        <f t="shared" si="42"/>
        <v>0</v>
      </c>
      <c r="I769" s="18" t="s">
        <v>19</v>
      </c>
      <c r="J769" s="33"/>
      <c r="K769" s="33"/>
      <c r="L769" s="33"/>
      <c r="M769" s="33"/>
      <c r="N769" s="33"/>
      <c r="O769" s="33"/>
      <c r="P769" s="33"/>
      <c r="Q769" s="33"/>
      <c r="R769" s="33"/>
      <c r="S769" s="33"/>
      <c r="T769" s="33"/>
      <c r="U769" s="33"/>
      <c r="V769" s="33"/>
      <c r="W769" s="33"/>
      <c r="X769" s="33"/>
      <c r="Y769" s="33"/>
      <c r="Z769" s="33"/>
      <c r="AA769" s="33"/>
      <c r="AB769" s="33"/>
      <c r="AC769" s="33"/>
      <c r="AD769" s="33"/>
      <c r="AE769" s="33"/>
      <c r="AF769" s="33"/>
      <c r="AG769" s="33"/>
      <c r="AH769" s="33"/>
      <c r="AI769" s="33"/>
      <c r="AJ769" s="33"/>
    </row>
    <row r="770" spans="1:36" s="41" customFormat="1" ht="45" customHeight="1" x14ac:dyDescent="0.25">
      <c r="A770" s="15" t="s">
        <v>96</v>
      </c>
      <c r="B770" s="16" t="s">
        <v>139</v>
      </c>
      <c r="C770" s="15" t="s">
        <v>1320</v>
      </c>
      <c r="D770" s="26">
        <v>45093</v>
      </c>
      <c r="E770" s="27">
        <v>100900</v>
      </c>
      <c r="F770" s="18" t="s">
        <v>14</v>
      </c>
      <c r="G770" s="27">
        <v>100900</v>
      </c>
      <c r="H770" s="27">
        <f t="shared" si="42"/>
        <v>0</v>
      </c>
      <c r="I770" s="18" t="s">
        <v>19</v>
      </c>
      <c r="J770" s="33"/>
      <c r="K770" s="33"/>
      <c r="L770" s="33"/>
      <c r="M770" s="33"/>
      <c r="N770" s="33"/>
      <c r="O770" s="33"/>
      <c r="P770" s="33"/>
      <c r="Q770" s="33"/>
      <c r="R770" s="33"/>
      <c r="S770" s="33"/>
      <c r="T770" s="33"/>
      <c r="U770" s="33"/>
      <c r="V770" s="33"/>
      <c r="W770" s="33"/>
      <c r="X770" s="33"/>
      <c r="Y770" s="33"/>
      <c r="Z770" s="33"/>
      <c r="AA770" s="33"/>
      <c r="AB770" s="33"/>
      <c r="AC770" s="33"/>
      <c r="AD770" s="33"/>
      <c r="AE770" s="33"/>
      <c r="AF770" s="33"/>
      <c r="AG770" s="33"/>
      <c r="AH770" s="33"/>
      <c r="AI770" s="33"/>
      <c r="AJ770" s="33"/>
    </row>
    <row r="771" spans="1:36" s="41" customFormat="1" ht="45" customHeight="1" x14ac:dyDescent="0.25">
      <c r="A771" s="15" t="s">
        <v>371</v>
      </c>
      <c r="B771" s="16" t="s">
        <v>1321</v>
      </c>
      <c r="C771" s="15" t="s">
        <v>1322</v>
      </c>
      <c r="D771" s="26">
        <v>45096</v>
      </c>
      <c r="E771" s="27">
        <v>25606</v>
      </c>
      <c r="F771" s="27" t="s">
        <v>14</v>
      </c>
      <c r="G771" s="27">
        <v>25606</v>
      </c>
      <c r="H771" s="27">
        <f t="shared" si="42"/>
        <v>0</v>
      </c>
      <c r="I771" s="18" t="s">
        <v>19</v>
      </c>
      <c r="J771" s="33"/>
      <c r="K771" s="33"/>
      <c r="L771" s="33"/>
      <c r="M771" s="33"/>
      <c r="N771" s="33"/>
      <c r="O771" s="33"/>
      <c r="P771" s="33"/>
      <c r="Q771" s="33"/>
      <c r="R771" s="33"/>
      <c r="S771" s="33"/>
      <c r="T771" s="33"/>
      <c r="U771" s="33"/>
      <c r="V771" s="33"/>
      <c r="W771" s="33"/>
      <c r="X771" s="33"/>
      <c r="Y771" s="33"/>
      <c r="Z771" s="33"/>
      <c r="AA771" s="33"/>
      <c r="AB771" s="33"/>
      <c r="AC771" s="33"/>
      <c r="AD771" s="33"/>
      <c r="AE771" s="33"/>
      <c r="AF771" s="33"/>
      <c r="AG771" s="33"/>
      <c r="AH771" s="33"/>
      <c r="AI771" s="33"/>
      <c r="AJ771" s="33"/>
    </row>
    <row r="772" spans="1:36" s="41" customFormat="1" ht="60" customHeight="1" x14ac:dyDescent="0.25">
      <c r="A772" s="15" t="s">
        <v>125</v>
      </c>
      <c r="B772" s="16" t="s">
        <v>1323</v>
      </c>
      <c r="C772" s="15" t="s">
        <v>1324</v>
      </c>
      <c r="D772" s="26">
        <v>45096</v>
      </c>
      <c r="E772" s="27">
        <v>8095</v>
      </c>
      <c r="F772" s="27" t="s">
        <v>14</v>
      </c>
      <c r="G772" s="27">
        <v>8095</v>
      </c>
      <c r="H772" s="27">
        <f t="shared" si="42"/>
        <v>0</v>
      </c>
      <c r="I772" s="18" t="s">
        <v>19</v>
      </c>
      <c r="J772" s="33"/>
      <c r="K772" s="33"/>
      <c r="L772" s="33"/>
      <c r="M772" s="33"/>
      <c r="N772" s="33"/>
      <c r="O772" s="33"/>
      <c r="P772" s="33"/>
      <c r="Q772" s="33"/>
      <c r="R772" s="33"/>
      <c r="S772" s="33"/>
      <c r="T772" s="33"/>
      <c r="U772" s="33"/>
      <c r="V772" s="33"/>
      <c r="W772" s="33"/>
      <c r="X772" s="33"/>
      <c r="Y772" s="33"/>
      <c r="Z772" s="33"/>
      <c r="AA772" s="33"/>
      <c r="AB772" s="33"/>
      <c r="AC772" s="33"/>
      <c r="AD772" s="33"/>
      <c r="AE772" s="33"/>
      <c r="AF772" s="33"/>
      <c r="AG772" s="33"/>
      <c r="AH772" s="33"/>
      <c r="AI772" s="33"/>
      <c r="AJ772" s="33"/>
    </row>
    <row r="773" spans="1:36" s="41" customFormat="1" ht="75" customHeight="1" x14ac:dyDescent="0.25">
      <c r="A773" s="15" t="s">
        <v>1325</v>
      </c>
      <c r="B773" s="16" t="s">
        <v>1326</v>
      </c>
      <c r="C773" s="15" t="s">
        <v>1327</v>
      </c>
      <c r="D773" s="26">
        <v>45097</v>
      </c>
      <c r="E773" s="27">
        <v>8260</v>
      </c>
      <c r="F773" s="18" t="s">
        <v>14</v>
      </c>
      <c r="G773" s="27">
        <v>8260</v>
      </c>
      <c r="H773" s="27">
        <f t="shared" si="42"/>
        <v>0</v>
      </c>
      <c r="I773" s="18" t="s">
        <v>19</v>
      </c>
      <c r="J773" s="33"/>
      <c r="K773" s="33"/>
      <c r="L773" s="33"/>
      <c r="M773" s="33"/>
      <c r="N773" s="33"/>
      <c r="O773" s="33"/>
      <c r="P773" s="33"/>
      <c r="Q773" s="33"/>
      <c r="R773" s="33"/>
      <c r="S773" s="33"/>
      <c r="T773" s="33"/>
      <c r="U773" s="33"/>
      <c r="V773" s="33"/>
      <c r="W773" s="33"/>
      <c r="X773" s="33"/>
      <c r="Y773" s="33"/>
      <c r="Z773" s="33"/>
      <c r="AA773" s="33"/>
      <c r="AB773" s="33"/>
      <c r="AC773" s="33"/>
      <c r="AD773" s="33"/>
      <c r="AE773" s="33"/>
      <c r="AF773" s="33"/>
      <c r="AG773" s="33"/>
      <c r="AH773" s="33"/>
      <c r="AI773" s="33"/>
      <c r="AJ773" s="33"/>
    </row>
    <row r="774" spans="1:36" s="41" customFormat="1" ht="45" customHeight="1" x14ac:dyDescent="0.25">
      <c r="A774" s="15" t="s">
        <v>303</v>
      </c>
      <c r="B774" s="16" t="s">
        <v>1328</v>
      </c>
      <c r="C774" s="15" t="s">
        <v>1327</v>
      </c>
      <c r="D774" s="26">
        <v>45097</v>
      </c>
      <c r="E774" s="27">
        <v>43950</v>
      </c>
      <c r="F774" s="18" t="s">
        <v>14</v>
      </c>
      <c r="G774" s="27">
        <v>43950</v>
      </c>
      <c r="H774" s="27">
        <f t="shared" si="42"/>
        <v>0</v>
      </c>
      <c r="I774" s="18" t="s">
        <v>19</v>
      </c>
      <c r="J774" s="33"/>
      <c r="K774" s="33"/>
      <c r="L774" s="33"/>
      <c r="M774" s="33"/>
      <c r="N774" s="33"/>
      <c r="O774" s="33"/>
      <c r="P774" s="33"/>
      <c r="Q774" s="33"/>
      <c r="R774" s="33"/>
      <c r="S774" s="33"/>
      <c r="T774" s="33"/>
      <c r="U774" s="33"/>
      <c r="V774" s="33"/>
      <c r="W774" s="33"/>
      <c r="X774" s="33"/>
      <c r="Y774" s="33"/>
      <c r="Z774" s="33"/>
      <c r="AA774" s="33"/>
      <c r="AB774" s="33"/>
      <c r="AC774" s="33"/>
      <c r="AD774" s="33"/>
      <c r="AE774" s="33"/>
      <c r="AF774" s="33"/>
      <c r="AG774" s="33"/>
      <c r="AH774" s="33"/>
      <c r="AI774" s="33"/>
      <c r="AJ774" s="33"/>
    </row>
    <row r="775" spans="1:36" s="41" customFormat="1" ht="150" customHeight="1" x14ac:dyDescent="0.25">
      <c r="A775" s="15" t="s">
        <v>303</v>
      </c>
      <c r="B775" s="16" t="s">
        <v>1329</v>
      </c>
      <c r="C775" s="15" t="s">
        <v>1330</v>
      </c>
      <c r="D775" s="26">
        <v>45097</v>
      </c>
      <c r="E775" s="27">
        <v>14221.5</v>
      </c>
      <c r="F775" s="18" t="s">
        <v>14</v>
      </c>
      <c r="G775" s="27">
        <v>14221.5</v>
      </c>
      <c r="H775" s="27">
        <f t="shared" ref="H775:H806" si="43">+E775-G775</f>
        <v>0</v>
      </c>
      <c r="I775" s="18" t="s">
        <v>19</v>
      </c>
      <c r="J775" s="33"/>
      <c r="K775" s="33"/>
      <c r="L775" s="33"/>
      <c r="M775" s="33"/>
      <c r="N775" s="33"/>
      <c r="O775" s="33"/>
      <c r="P775" s="33"/>
      <c r="Q775" s="33"/>
      <c r="R775" s="33"/>
      <c r="S775" s="33"/>
      <c r="T775" s="33"/>
      <c r="U775" s="33"/>
      <c r="V775" s="33"/>
      <c r="W775" s="33"/>
      <c r="X775" s="33"/>
      <c r="Y775" s="33"/>
      <c r="Z775" s="33"/>
      <c r="AA775" s="33"/>
      <c r="AB775" s="33"/>
      <c r="AC775" s="33"/>
      <c r="AD775" s="33"/>
      <c r="AE775" s="33"/>
      <c r="AF775" s="33"/>
      <c r="AG775" s="33"/>
      <c r="AH775" s="33"/>
      <c r="AI775" s="33"/>
      <c r="AJ775" s="33"/>
    </row>
    <row r="776" spans="1:36" s="41" customFormat="1" ht="150" customHeight="1" x14ac:dyDescent="0.25">
      <c r="A776" s="15" t="s">
        <v>1331</v>
      </c>
      <c r="B776" s="40" t="s">
        <v>1332</v>
      </c>
      <c r="C776" s="15">
        <v>137038</v>
      </c>
      <c r="D776" s="26">
        <v>45097</v>
      </c>
      <c r="E776" s="27">
        <v>6000</v>
      </c>
      <c r="F776" s="18" t="s">
        <v>14</v>
      </c>
      <c r="G776" s="18">
        <v>6000</v>
      </c>
      <c r="H776" s="18">
        <f t="shared" si="43"/>
        <v>0</v>
      </c>
      <c r="I776" s="18" t="s">
        <v>19</v>
      </c>
      <c r="J776" s="33"/>
      <c r="K776" s="33"/>
      <c r="L776" s="33"/>
      <c r="M776" s="33"/>
      <c r="N776" s="33"/>
      <c r="O776" s="33"/>
      <c r="P776" s="33"/>
      <c r="Q776" s="33"/>
      <c r="R776" s="33"/>
      <c r="S776" s="33"/>
      <c r="T776" s="33"/>
      <c r="U776" s="33"/>
      <c r="V776" s="33"/>
      <c r="W776" s="33"/>
      <c r="X776" s="33"/>
      <c r="Y776" s="33"/>
      <c r="Z776" s="33"/>
      <c r="AA776" s="33"/>
      <c r="AB776" s="33"/>
      <c r="AC776" s="33"/>
      <c r="AD776" s="33"/>
      <c r="AE776" s="33"/>
      <c r="AF776" s="33"/>
      <c r="AG776" s="33"/>
      <c r="AH776" s="33"/>
      <c r="AI776" s="33"/>
      <c r="AJ776" s="33"/>
    </row>
    <row r="777" spans="1:36" s="41" customFormat="1" ht="78" customHeight="1" x14ac:dyDescent="0.25">
      <c r="A777" s="15" t="s">
        <v>1333</v>
      </c>
      <c r="B777" s="16" t="s">
        <v>1334</v>
      </c>
      <c r="C777" s="15">
        <v>137046</v>
      </c>
      <c r="D777" s="26">
        <v>45097</v>
      </c>
      <c r="E777" s="27">
        <v>1500</v>
      </c>
      <c r="F777" s="18" t="s">
        <v>14</v>
      </c>
      <c r="G777" s="27">
        <v>1500</v>
      </c>
      <c r="H777" s="27">
        <f t="shared" si="43"/>
        <v>0</v>
      </c>
      <c r="I777" s="18" t="s">
        <v>19</v>
      </c>
      <c r="J777" s="33"/>
      <c r="K777" s="33"/>
      <c r="L777" s="33"/>
      <c r="M777" s="33"/>
      <c r="N777" s="33"/>
      <c r="O777" s="33"/>
      <c r="P777" s="33"/>
      <c r="Q777" s="33"/>
      <c r="R777" s="33"/>
      <c r="S777" s="33"/>
      <c r="T777" s="33"/>
      <c r="U777" s="33"/>
      <c r="V777" s="33"/>
      <c r="W777" s="33"/>
      <c r="X777" s="33"/>
      <c r="Y777" s="33"/>
      <c r="Z777" s="33"/>
      <c r="AA777" s="33"/>
      <c r="AB777" s="33"/>
      <c r="AC777" s="33"/>
      <c r="AD777" s="33"/>
      <c r="AE777" s="33"/>
      <c r="AF777" s="33"/>
      <c r="AG777" s="33"/>
      <c r="AH777" s="33"/>
      <c r="AI777" s="33"/>
      <c r="AJ777" s="33"/>
    </row>
    <row r="778" spans="1:36" s="41" customFormat="1" ht="78" customHeight="1" x14ac:dyDescent="0.25">
      <c r="A778" s="15" t="s">
        <v>1126</v>
      </c>
      <c r="B778" s="16" t="s">
        <v>1335</v>
      </c>
      <c r="C778" s="15" t="s">
        <v>1336</v>
      </c>
      <c r="D778" s="26">
        <v>45097</v>
      </c>
      <c r="E778" s="27">
        <v>263709.94</v>
      </c>
      <c r="F778" s="18" t="s">
        <v>14</v>
      </c>
      <c r="G778" s="18">
        <v>263709.94</v>
      </c>
      <c r="H778" s="18">
        <f t="shared" si="43"/>
        <v>0</v>
      </c>
      <c r="I778" s="18" t="s">
        <v>19</v>
      </c>
      <c r="J778" s="33"/>
      <c r="K778" s="33"/>
      <c r="L778" s="33"/>
      <c r="M778" s="33"/>
      <c r="N778" s="33"/>
      <c r="O778" s="33"/>
      <c r="P778" s="33"/>
      <c r="Q778" s="33"/>
      <c r="R778" s="33"/>
      <c r="S778" s="33"/>
      <c r="T778" s="33"/>
      <c r="U778" s="33"/>
      <c r="V778" s="33"/>
      <c r="W778" s="33"/>
      <c r="X778" s="33"/>
      <c r="Y778" s="33"/>
      <c r="Z778" s="33"/>
      <c r="AA778" s="33"/>
      <c r="AB778" s="33"/>
      <c r="AC778" s="33"/>
      <c r="AD778" s="33"/>
      <c r="AE778" s="33"/>
      <c r="AF778" s="33"/>
      <c r="AG778" s="33"/>
      <c r="AH778" s="33"/>
      <c r="AI778" s="33"/>
      <c r="AJ778" s="33"/>
    </row>
    <row r="779" spans="1:36" s="41" customFormat="1" ht="78" customHeight="1" x14ac:dyDescent="0.25">
      <c r="A779" s="15" t="s">
        <v>892</v>
      </c>
      <c r="B779" s="16" t="s">
        <v>1337</v>
      </c>
      <c r="C779" s="15" t="s">
        <v>1338</v>
      </c>
      <c r="D779" s="26">
        <v>45098</v>
      </c>
      <c r="E779" s="27">
        <v>82694.399999999994</v>
      </c>
      <c r="F779" s="18" t="s">
        <v>14</v>
      </c>
      <c r="G779" s="18">
        <v>82694.399999999994</v>
      </c>
      <c r="H779" s="18">
        <f t="shared" si="43"/>
        <v>0</v>
      </c>
      <c r="I779" s="18" t="s">
        <v>19</v>
      </c>
      <c r="J779" s="33"/>
      <c r="K779" s="33"/>
      <c r="L779" s="33"/>
      <c r="M779" s="33"/>
      <c r="N779" s="33"/>
      <c r="O779" s="33"/>
      <c r="P779" s="33"/>
      <c r="Q779" s="33"/>
      <c r="R779" s="33"/>
      <c r="S779" s="33"/>
      <c r="T779" s="33"/>
      <c r="U779" s="33"/>
      <c r="V779" s="33"/>
      <c r="W779" s="33"/>
      <c r="X779" s="33"/>
      <c r="Y779" s="33"/>
      <c r="Z779" s="33"/>
      <c r="AA779" s="33"/>
      <c r="AB779" s="33"/>
      <c r="AC779" s="33"/>
      <c r="AD779" s="33"/>
      <c r="AE779" s="33"/>
      <c r="AF779" s="33"/>
      <c r="AG779" s="33"/>
      <c r="AH779" s="33"/>
      <c r="AI779" s="33"/>
      <c r="AJ779" s="33"/>
    </row>
    <row r="780" spans="1:36" s="41" customFormat="1" ht="60" customHeight="1" x14ac:dyDescent="0.25">
      <c r="A780" s="15" t="s">
        <v>1039</v>
      </c>
      <c r="B780" s="16" t="s">
        <v>1339</v>
      </c>
      <c r="C780" s="15" t="s">
        <v>1340</v>
      </c>
      <c r="D780" s="26">
        <v>45098</v>
      </c>
      <c r="E780" s="27">
        <v>80830</v>
      </c>
      <c r="F780" s="18" t="s">
        <v>14</v>
      </c>
      <c r="G780" s="18">
        <v>80830</v>
      </c>
      <c r="H780" s="18">
        <f t="shared" si="43"/>
        <v>0</v>
      </c>
      <c r="I780" s="18" t="s">
        <v>19</v>
      </c>
      <c r="J780" s="33"/>
      <c r="K780" s="33"/>
      <c r="L780" s="33"/>
      <c r="M780" s="33"/>
      <c r="N780" s="33"/>
      <c r="O780" s="33"/>
      <c r="P780" s="33"/>
      <c r="Q780" s="33"/>
      <c r="R780" s="33"/>
      <c r="S780" s="33"/>
      <c r="T780" s="33"/>
      <c r="U780" s="33"/>
      <c r="V780" s="33"/>
      <c r="W780" s="33"/>
      <c r="X780" s="33"/>
      <c r="Y780" s="33"/>
      <c r="Z780" s="33"/>
      <c r="AA780" s="33"/>
      <c r="AB780" s="33"/>
      <c r="AC780" s="33"/>
      <c r="AD780" s="33"/>
      <c r="AE780" s="33"/>
      <c r="AF780" s="33"/>
      <c r="AG780" s="33"/>
      <c r="AH780" s="33"/>
      <c r="AI780" s="33"/>
      <c r="AJ780" s="33"/>
    </row>
    <row r="781" spans="1:36" s="41" customFormat="1" ht="60" customHeight="1" x14ac:dyDescent="0.25">
      <c r="A781" s="15" t="s">
        <v>1341</v>
      </c>
      <c r="B781" s="16" t="s">
        <v>1342</v>
      </c>
      <c r="C781" s="15" t="s">
        <v>1343</v>
      </c>
      <c r="D781" s="26">
        <v>45098</v>
      </c>
      <c r="E781" s="27">
        <v>468.4</v>
      </c>
      <c r="F781" s="18" t="s">
        <v>14</v>
      </c>
      <c r="G781" s="27">
        <v>468.4</v>
      </c>
      <c r="H781" s="27">
        <f t="shared" si="43"/>
        <v>0</v>
      </c>
      <c r="I781" s="18" t="s">
        <v>19</v>
      </c>
      <c r="J781" s="33"/>
      <c r="K781" s="33"/>
      <c r="L781" s="33"/>
      <c r="M781" s="33"/>
      <c r="N781" s="33"/>
      <c r="O781" s="33"/>
      <c r="P781" s="33"/>
      <c r="Q781" s="33"/>
      <c r="R781" s="33"/>
      <c r="S781" s="33"/>
      <c r="T781" s="33"/>
      <c r="U781" s="33"/>
      <c r="V781" s="33"/>
      <c r="W781" s="33"/>
      <c r="X781" s="33"/>
      <c r="Y781" s="33"/>
      <c r="Z781" s="33"/>
      <c r="AA781" s="33"/>
      <c r="AB781" s="33"/>
      <c r="AC781" s="33"/>
      <c r="AD781" s="33"/>
      <c r="AE781" s="33"/>
      <c r="AF781" s="33"/>
      <c r="AG781" s="33"/>
      <c r="AH781" s="33"/>
      <c r="AI781" s="33"/>
      <c r="AJ781" s="33"/>
    </row>
    <row r="782" spans="1:36" s="41" customFormat="1" ht="75" customHeight="1" x14ac:dyDescent="0.25">
      <c r="A782" s="15" t="s">
        <v>1325</v>
      </c>
      <c r="B782" s="16" t="s">
        <v>1344</v>
      </c>
      <c r="C782" s="15" t="s">
        <v>1345</v>
      </c>
      <c r="D782" s="26">
        <v>45098</v>
      </c>
      <c r="E782" s="27">
        <v>8260</v>
      </c>
      <c r="F782" s="18" t="s">
        <v>14</v>
      </c>
      <c r="G782" s="27">
        <v>8260</v>
      </c>
      <c r="H782" s="27">
        <f t="shared" si="43"/>
        <v>0</v>
      </c>
      <c r="I782" s="18" t="s">
        <v>19</v>
      </c>
      <c r="J782" s="33"/>
      <c r="K782" s="33"/>
      <c r="L782" s="33"/>
      <c r="M782" s="33"/>
      <c r="N782" s="33"/>
      <c r="O782" s="33"/>
      <c r="P782" s="33"/>
      <c r="Q782" s="33"/>
      <c r="R782" s="33"/>
      <c r="S782" s="33"/>
      <c r="T782" s="33"/>
      <c r="U782" s="33"/>
      <c r="V782" s="33"/>
      <c r="W782" s="33"/>
      <c r="X782" s="33"/>
      <c r="Y782" s="33"/>
      <c r="Z782" s="33"/>
      <c r="AA782" s="33"/>
      <c r="AB782" s="33"/>
      <c r="AC782" s="33"/>
      <c r="AD782" s="33"/>
      <c r="AE782" s="33"/>
      <c r="AF782" s="33"/>
      <c r="AG782" s="33"/>
      <c r="AH782" s="33"/>
      <c r="AI782" s="33"/>
      <c r="AJ782" s="33"/>
    </row>
    <row r="783" spans="1:36" s="41" customFormat="1" ht="90" customHeight="1" x14ac:dyDescent="0.25">
      <c r="A783" s="15" t="s">
        <v>1346</v>
      </c>
      <c r="B783" s="80" t="s">
        <v>1347</v>
      </c>
      <c r="C783" s="15">
        <v>137063</v>
      </c>
      <c r="D783" s="26">
        <v>45098</v>
      </c>
      <c r="E783" s="27">
        <v>3000</v>
      </c>
      <c r="F783" s="18" t="s">
        <v>14</v>
      </c>
      <c r="G783" s="18">
        <v>3000</v>
      </c>
      <c r="H783" s="18">
        <f t="shared" si="43"/>
        <v>0</v>
      </c>
      <c r="I783" s="18" t="s">
        <v>19</v>
      </c>
      <c r="J783" s="33"/>
      <c r="K783" s="33"/>
      <c r="L783" s="33"/>
      <c r="M783" s="33"/>
      <c r="N783" s="33"/>
      <c r="O783" s="33"/>
      <c r="P783" s="33"/>
      <c r="Q783" s="33"/>
      <c r="R783" s="33"/>
      <c r="S783" s="33"/>
      <c r="T783" s="33"/>
      <c r="U783" s="33"/>
      <c r="V783" s="33"/>
      <c r="W783" s="33"/>
      <c r="X783" s="33"/>
      <c r="Y783" s="33"/>
      <c r="Z783" s="33"/>
      <c r="AA783" s="33"/>
      <c r="AB783" s="33"/>
      <c r="AC783" s="33"/>
      <c r="AD783" s="33"/>
      <c r="AE783" s="33"/>
      <c r="AF783" s="33"/>
      <c r="AG783" s="33"/>
      <c r="AH783" s="33"/>
      <c r="AI783" s="33"/>
      <c r="AJ783" s="33"/>
    </row>
    <row r="784" spans="1:36" s="41" customFormat="1" ht="150" customHeight="1" x14ac:dyDescent="0.25">
      <c r="A784" s="15" t="s">
        <v>1348</v>
      </c>
      <c r="B784" s="80" t="s">
        <v>1349</v>
      </c>
      <c r="C784" s="15">
        <v>137068</v>
      </c>
      <c r="D784" s="26">
        <v>45098</v>
      </c>
      <c r="E784" s="27">
        <v>5000</v>
      </c>
      <c r="F784" s="18" t="s">
        <v>14</v>
      </c>
      <c r="G784" s="18">
        <v>5000</v>
      </c>
      <c r="H784" s="18">
        <f t="shared" si="43"/>
        <v>0</v>
      </c>
      <c r="I784" s="18" t="s">
        <v>19</v>
      </c>
      <c r="J784" s="33"/>
      <c r="K784" s="33"/>
      <c r="L784" s="33"/>
      <c r="M784" s="33"/>
      <c r="N784" s="33"/>
      <c r="O784" s="33"/>
      <c r="P784" s="33"/>
      <c r="Q784" s="33"/>
      <c r="R784" s="33"/>
      <c r="S784" s="33"/>
      <c r="T784" s="33"/>
      <c r="U784" s="33"/>
      <c r="V784" s="33"/>
      <c r="W784" s="33"/>
      <c r="X784" s="33"/>
      <c r="Y784" s="33"/>
      <c r="Z784" s="33"/>
      <c r="AA784" s="33"/>
      <c r="AB784" s="33"/>
      <c r="AC784" s="33"/>
      <c r="AD784" s="33"/>
      <c r="AE784" s="33"/>
      <c r="AF784" s="33"/>
      <c r="AG784" s="33"/>
      <c r="AH784" s="33"/>
      <c r="AI784" s="33"/>
      <c r="AJ784" s="33"/>
    </row>
    <row r="785" spans="1:36" s="41" customFormat="1" ht="89.25" customHeight="1" x14ac:dyDescent="0.25">
      <c r="A785" s="15" t="s">
        <v>1350</v>
      </c>
      <c r="B785" s="40" t="s">
        <v>1351</v>
      </c>
      <c r="C785" s="15">
        <v>137076</v>
      </c>
      <c r="D785" s="26">
        <v>45099</v>
      </c>
      <c r="E785" s="27">
        <v>6000</v>
      </c>
      <c r="F785" s="18" t="s">
        <v>14</v>
      </c>
      <c r="G785" s="18">
        <v>6000</v>
      </c>
      <c r="H785" s="18">
        <f t="shared" si="43"/>
        <v>0</v>
      </c>
      <c r="I785" s="18" t="s">
        <v>19</v>
      </c>
      <c r="J785" s="33"/>
      <c r="K785" s="33"/>
      <c r="L785" s="33"/>
      <c r="M785" s="33"/>
      <c r="N785" s="33"/>
      <c r="O785" s="33"/>
      <c r="P785" s="33"/>
      <c r="Q785" s="33"/>
      <c r="R785" s="33"/>
      <c r="S785" s="33"/>
      <c r="T785" s="33"/>
      <c r="U785" s="33"/>
      <c r="V785" s="33"/>
      <c r="W785" s="33"/>
      <c r="X785" s="33"/>
      <c r="Y785" s="33"/>
      <c r="Z785" s="33"/>
      <c r="AA785" s="33"/>
      <c r="AB785" s="33"/>
      <c r="AC785" s="33"/>
      <c r="AD785" s="33"/>
      <c r="AE785" s="33"/>
      <c r="AF785" s="33"/>
      <c r="AG785" s="33"/>
      <c r="AH785" s="33"/>
      <c r="AI785" s="33"/>
      <c r="AJ785" s="33"/>
    </row>
    <row r="786" spans="1:36" s="41" customFormat="1" ht="89.25" customHeight="1" x14ac:dyDescent="0.25">
      <c r="A786" s="15" t="s">
        <v>1352</v>
      </c>
      <c r="B786" s="40" t="s">
        <v>1353</v>
      </c>
      <c r="C786" s="15">
        <v>137082</v>
      </c>
      <c r="D786" s="26">
        <v>45099</v>
      </c>
      <c r="E786" s="27">
        <v>3800</v>
      </c>
      <c r="F786" s="18" t="s">
        <v>14</v>
      </c>
      <c r="G786" s="18">
        <v>3800</v>
      </c>
      <c r="H786" s="18">
        <f t="shared" si="43"/>
        <v>0</v>
      </c>
      <c r="I786" s="18" t="s">
        <v>19</v>
      </c>
      <c r="J786" s="33"/>
      <c r="K786" s="33"/>
      <c r="L786" s="33"/>
      <c r="M786" s="33"/>
      <c r="N786" s="33"/>
      <c r="O786" s="33"/>
      <c r="P786" s="33"/>
      <c r="Q786" s="33"/>
      <c r="R786" s="33"/>
      <c r="S786" s="33"/>
      <c r="T786" s="33"/>
      <c r="U786" s="33"/>
      <c r="V786" s="33"/>
      <c r="W786" s="33"/>
      <c r="X786" s="33"/>
      <c r="Y786" s="33"/>
      <c r="Z786" s="33"/>
      <c r="AA786" s="33"/>
      <c r="AB786" s="33"/>
      <c r="AC786" s="33"/>
      <c r="AD786" s="33"/>
      <c r="AE786" s="33"/>
      <c r="AF786" s="33"/>
      <c r="AG786" s="33"/>
      <c r="AH786" s="33"/>
      <c r="AI786" s="33"/>
      <c r="AJ786" s="33"/>
    </row>
    <row r="787" spans="1:36" s="41" customFormat="1" ht="89.25" customHeight="1" x14ac:dyDescent="0.25">
      <c r="A787" s="15" t="s">
        <v>1192</v>
      </c>
      <c r="B787" s="40" t="s">
        <v>1354</v>
      </c>
      <c r="C787" s="15" t="s">
        <v>1355</v>
      </c>
      <c r="D787" s="26">
        <v>45099</v>
      </c>
      <c r="E787" s="27">
        <v>84880.5</v>
      </c>
      <c r="F787" s="18" t="s">
        <v>14</v>
      </c>
      <c r="G787" s="18">
        <v>84880.5</v>
      </c>
      <c r="H787" s="18">
        <f t="shared" si="43"/>
        <v>0</v>
      </c>
      <c r="I787" s="18" t="s">
        <v>19</v>
      </c>
      <c r="J787" s="33"/>
      <c r="K787" s="33"/>
      <c r="L787" s="33"/>
      <c r="M787" s="33"/>
      <c r="N787" s="33"/>
      <c r="O787" s="33"/>
      <c r="P787" s="33"/>
      <c r="Q787" s="33"/>
      <c r="R787" s="33"/>
      <c r="S787" s="33"/>
      <c r="T787" s="33"/>
      <c r="U787" s="33"/>
      <c r="V787" s="33"/>
      <c r="W787" s="33"/>
      <c r="X787" s="33"/>
      <c r="Y787" s="33"/>
      <c r="Z787" s="33"/>
      <c r="AA787" s="33"/>
      <c r="AB787" s="33"/>
      <c r="AC787" s="33"/>
      <c r="AD787" s="33"/>
      <c r="AE787" s="33"/>
      <c r="AF787" s="33"/>
      <c r="AG787" s="33"/>
      <c r="AH787" s="33"/>
      <c r="AI787" s="33"/>
      <c r="AJ787" s="33"/>
    </row>
    <row r="788" spans="1:36" s="41" customFormat="1" ht="89.25" customHeight="1" x14ac:dyDescent="0.25">
      <c r="A788" s="15" t="s">
        <v>247</v>
      </c>
      <c r="B788" s="16" t="s">
        <v>1356</v>
      </c>
      <c r="C788" s="15" t="s">
        <v>1357</v>
      </c>
      <c r="D788" s="26">
        <v>45099</v>
      </c>
      <c r="E788" s="27">
        <v>46179.89</v>
      </c>
      <c r="F788" s="18" t="s">
        <v>14</v>
      </c>
      <c r="G788" s="18">
        <v>46179.89</v>
      </c>
      <c r="H788" s="18">
        <f t="shared" si="43"/>
        <v>0</v>
      </c>
      <c r="I788" s="18" t="s">
        <v>19</v>
      </c>
      <c r="J788" s="33"/>
      <c r="K788" s="33"/>
      <c r="L788" s="33"/>
      <c r="M788" s="33"/>
      <c r="N788" s="33"/>
      <c r="O788" s="33"/>
      <c r="P788" s="33"/>
      <c r="Q788" s="33"/>
      <c r="R788" s="33"/>
      <c r="S788" s="33"/>
      <c r="T788" s="33"/>
      <c r="U788" s="33"/>
      <c r="V788" s="33"/>
      <c r="W788" s="33"/>
      <c r="X788" s="33"/>
      <c r="Y788" s="33"/>
      <c r="Z788" s="33"/>
      <c r="AA788" s="33"/>
      <c r="AB788" s="33"/>
      <c r="AC788" s="33"/>
      <c r="AD788" s="33"/>
      <c r="AE788" s="33"/>
      <c r="AF788" s="33"/>
      <c r="AG788" s="33"/>
      <c r="AH788" s="33"/>
      <c r="AI788" s="33"/>
      <c r="AJ788" s="33"/>
    </row>
    <row r="789" spans="1:36" s="41" customFormat="1" ht="89.25" customHeight="1" x14ac:dyDescent="0.25">
      <c r="A789" s="15" t="s">
        <v>247</v>
      </c>
      <c r="B789" s="16" t="s">
        <v>1358</v>
      </c>
      <c r="C789" s="15" t="s">
        <v>1359</v>
      </c>
      <c r="D789" s="26">
        <v>45099</v>
      </c>
      <c r="E789" s="27">
        <v>14971.25</v>
      </c>
      <c r="F789" s="18" t="s">
        <v>14</v>
      </c>
      <c r="G789" s="18">
        <v>14971.25</v>
      </c>
      <c r="H789" s="18">
        <f t="shared" si="43"/>
        <v>0</v>
      </c>
      <c r="I789" s="18" t="s">
        <v>19</v>
      </c>
      <c r="J789" s="33"/>
      <c r="K789" s="33"/>
      <c r="L789" s="33"/>
      <c r="M789" s="33"/>
      <c r="N789" s="33"/>
      <c r="O789" s="33"/>
      <c r="P789" s="33"/>
      <c r="Q789" s="33"/>
      <c r="R789" s="33"/>
      <c r="S789" s="33"/>
      <c r="T789" s="33"/>
      <c r="U789" s="33"/>
      <c r="V789" s="33"/>
      <c r="W789" s="33"/>
      <c r="X789" s="33"/>
      <c r="Y789" s="33"/>
      <c r="Z789" s="33"/>
      <c r="AA789" s="33"/>
      <c r="AB789" s="33"/>
      <c r="AC789" s="33"/>
      <c r="AD789" s="33"/>
      <c r="AE789" s="33"/>
      <c r="AF789" s="33"/>
      <c r="AG789" s="33"/>
      <c r="AH789" s="33"/>
      <c r="AI789" s="33"/>
      <c r="AJ789" s="33"/>
    </row>
    <row r="790" spans="1:36" s="41" customFormat="1" ht="45" customHeight="1" x14ac:dyDescent="0.25">
      <c r="A790" s="15" t="s">
        <v>292</v>
      </c>
      <c r="B790" s="16" t="s">
        <v>1360</v>
      </c>
      <c r="C790" s="15" t="s">
        <v>1361</v>
      </c>
      <c r="D790" s="26">
        <v>45099</v>
      </c>
      <c r="E790" s="27">
        <v>110625</v>
      </c>
      <c r="F790" s="18" t="s">
        <v>14</v>
      </c>
      <c r="G790" s="18">
        <v>110625</v>
      </c>
      <c r="H790" s="18">
        <f t="shared" si="43"/>
        <v>0</v>
      </c>
      <c r="I790" s="18" t="s">
        <v>19</v>
      </c>
      <c r="J790" s="33"/>
      <c r="K790" s="33"/>
      <c r="L790" s="33"/>
      <c r="M790" s="33"/>
      <c r="N790" s="33"/>
      <c r="O790" s="33"/>
      <c r="P790" s="33"/>
      <c r="Q790" s="33"/>
      <c r="R790" s="33"/>
      <c r="S790" s="33"/>
      <c r="T790" s="33"/>
      <c r="U790" s="33"/>
      <c r="V790" s="33"/>
      <c r="W790" s="33"/>
      <c r="X790" s="33"/>
      <c r="Y790" s="33"/>
      <c r="Z790" s="33"/>
      <c r="AA790" s="33"/>
      <c r="AB790" s="33"/>
      <c r="AC790" s="33"/>
      <c r="AD790" s="33"/>
      <c r="AE790" s="33"/>
      <c r="AF790" s="33"/>
      <c r="AG790" s="33"/>
      <c r="AH790" s="33"/>
      <c r="AI790" s="33"/>
      <c r="AJ790" s="33"/>
    </row>
    <row r="791" spans="1:36" s="41" customFormat="1" ht="60" customHeight="1" x14ac:dyDescent="0.25">
      <c r="A791" s="15" t="s">
        <v>215</v>
      </c>
      <c r="B791" s="16" t="s">
        <v>1362</v>
      </c>
      <c r="C791" s="15" t="s">
        <v>1363</v>
      </c>
      <c r="D791" s="26">
        <v>45099</v>
      </c>
      <c r="E791" s="27">
        <v>52901.18</v>
      </c>
      <c r="F791" s="18" t="s">
        <v>14</v>
      </c>
      <c r="G791" s="18">
        <v>52901.18</v>
      </c>
      <c r="H791" s="18">
        <f t="shared" si="43"/>
        <v>0</v>
      </c>
      <c r="I791" s="18" t="s">
        <v>19</v>
      </c>
      <c r="J791" s="33"/>
      <c r="K791" s="33"/>
      <c r="L791" s="33"/>
      <c r="M791" s="33"/>
      <c r="N791" s="33"/>
      <c r="O791" s="33"/>
      <c r="P791" s="33"/>
      <c r="Q791" s="33"/>
      <c r="R791" s="33"/>
      <c r="S791" s="33"/>
      <c r="T791" s="33"/>
      <c r="U791" s="33"/>
      <c r="V791" s="33"/>
      <c r="W791" s="33"/>
      <c r="X791" s="33"/>
      <c r="Y791" s="33"/>
      <c r="Z791" s="33"/>
      <c r="AA791" s="33"/>
      <c r="AB791" s="33"/>
      <c r="AC791" s="33"/>
      <c r="AD791" s="33"/>
      <c r="AE791" s="33"/>
      <c r="AF791" s="33"/>
      <c r="AG791" s="33"/>
      <c r="AH791" s="33"/>
      <c r="AI791" s="33"/>
      <c r="AJ791" s="33"/>
    </row>
    <row r="792" spans="1:36" s="41" customFormat="1" ht="60" customHeight="1" x14ac:dyDescent="0.25">
      <c r="A792" s="15" t="s">
        <v>817</v>
      </c>
      <c r="B792" s="16" t="s">
        <v>1364</v>
      </c>
      <c r="C792" s="15" t="s">
        <v>1365</v>
      </c>
      <c r="D792" s="26">
        <v>45099</v>
      </c>
      <c r="E792" s="27">
        <v>18270</v>
      </c>
      <c r="F792" s="27" t="s">
        <v>14</v>
      </c>
      <c r="G792" s="18">
        <v>18270</v>
      </c>
      <c r="H792" s="18">
        <f t="shared" si="43"/>
        <v>0</v>
      </c>
      <c r="I792" s="18" t="s">
        <v>19</v>
      </c>
      <c r="J792" s="33"/>
      <c r="K792" s="33"/>
      <c r="L792" s="33"/>
      <c r="M792" s="33"/>
      <c r="N792" s="33"/>
      <c r="O792" s="33"/>
      <c r="P792" s="33"/>
      <c r="Q792" s="33"/>
      <c r="R792" s="33"/>
      <c r="S792" s="33"/>
      <c r="T792" s="33"/>
      <c r="U792" s="33"/>
      <c r="V792" s="33"/>
      <c r="W792" s="33"/>
      <c r="X792" s="33"/>
      <c r="Y792" s="33"/>
      <c r="Z792" s="33"/>
      <c r="AA792" s="33"/>
      <c r="AB792" s="33"/>
      <c r="AC792" s="33"/>
      <c r="AD792" s="33"/>
      <c r="AE792" s="33"/>
      <c r="AF792" s="33"/>
      <c r="AG792" s="33"/>
      <c r="AH792" s="33"/>
      <c r="AI792" s="33"/>
      <c r="AJ792" s="33"/>
    </row>
    <row r="793" spans="1:36" s="41" customFormat="1" ht="75" customHeight="1" x14ac:dyDescent="0.25">
      <c r="A793" s="15" t="s">
        <v>136</v>
      </c>
      <c r="B793" s="16" t="s">
        <v>1366</v>
      </c>
      <c r="C793" s="15" t="s">
        <v>1367</v>
      </c>
      <c r="D793" s="26">
        <v>45100</v>
      </c>
      <c r="E793" s="27">
        <v>18290</v>
      </c>
      <c r="F793" s="27" t="s">
        <v>14</v>
      </c>
      <c r="G793" s="27">
        <v>18290</v>
      </c>
      <c r="H793" s="27">
        <f t="shared" si="43"/>
        <v>0</v>
      </c>
      <c r="I793" s="18" t="s">
        <v>19</v>
      </c>
      <c r="J793" s="33"/>
      <c r="K793" s="33"/>
      <c r="L793" s="33"/>
      <c r="M793" s="33"/>
      <c r="N793" s="33"/>
      <c r="O793" s="33"/>
      <c r="P793" s="33"/>
      <c r="Q793" s="33"/>
      <c r="R793" s="33"/>
      <c r="S793" s="33"/>
      <c r="T793" s="33"/>
      <c r="U793" s="33"/>
      <c r="V793" s="33"/>
      <c r="W793" s="33"/>
      <c r="X793" s="33"/>
      <c r="Y793" s="33"/>
      <c r="Z793" s="33"/>
      <c r="AA793" s="33"/>
      <c r="AB793" s="33"/>
      <c r="AC793" s="33"/>
      <c r="AD793" s="33"/>
      <c r="AE793" s="33"/>
      <c r="AF793" s="33"/>
      <c r="AG793" s="33"/>
      <c r="AH793" s="33"/>
      <c r="AI793" s="33"/>
      <c r="AJ793" s="33"/>
    </row>
    <row r="794" spans="1:36" s="41" customFormat="1" ht="75" customHeight="1" x14ac:dyDescent="0.25">
      <c r="A794" s="15" t="s">
        <v>1368</v>
      </c>
      <c r="B794" s="40" t="s">
        <v>1369</v>
      </c>
      <c r="C794" s="15">
        <v>137098</v>
      </c>
      <c r="D794" s="26">
        <v>45100</v>
      </c>
      <c r="E794" s="27">
        <v>8000</v>
      </c>
      <c r="F794" s="18" t="s">
        <v>14</v>
      </c>
      <c r="G794" s="18">
        <v>8000</v>
      </c>
      <c r="H794" s="18">
        <f t="shared" si="43"/>
        <v>0</v>
      </c>
      <c r="I794" s="18" t="s">
        <v>19</v>
      </c>
      <c r="J794" s="33"/>
      <c r="K794" s="33"/>
      <c r="L794" s="33"/>
      <c r="M794" s="33"/>
      <c r="N794" s="33"/>
      <c r="O794" s="33"/>
      <c r="P794" s="33"/>
      <c r="Q794" s="33"/>
      <c r="R794" s="33"/>
      <c r="S794" s="33"/>
      <c r="T794" s="33"/>
      <c r="U794" s="33"/>
      <c r="V794" s="33"/>
      <c r="W794" s="33"/>
      <c r="X794" s="33"/>
      <c r="Y794" s="33"/>
      <c r="Z794" s="33"/>
      <c r="AA794" s="33"/>
      <c r="AB794" s="33"/>
      <c r="AC794" s="33"/>
      <c r="AD794" s="33"/>
      <c r="AE794" s="33"/>
      <c r="AF794" s="33"/>
      <c r="AG794" s="33"/>
      <c r="AH794" s="33"/>
      <c r="AI794" s="33"/>
      <c r="AJ794" s="33"/>
    </row>
    <row r="795" spans="1:36" s="41" customFormat="1" ht="60" customHeight="1" x14ac:dyDescent="0.25">
      <c r="A795" s="15" t="s">
        <v>1370</v>
      </c>
      <c r="B795" s="40" t="s">
        <v>1371</v>
      </c>
      <c r="C795" s="15">
        <v>137111</v>
      </c>
      <c r="D795" s="26">
        <v>45100</v>
      </c>
      <c r="E795" s="27">
        <v>1500</v>
      </c>
      <c r="F795" s="18" t="s">
        <v>14</v>
      </c>
      <c r="G795" s="18"/>
      <c r="H795" s="18">
        <f t="shared" si="43"/>
        <v>1500</v>
      </c>
      <c r="I795" s="18" t="s">
        <v>15</v>
      </c>
      <c r="J795" s="33"/>
      <c r="K795" s="33"/>
      <c r="L795" s="33"/>
      <c r="M795" s="33"/>
      <c r="N795" s="33"/>
      <c r="O795" s="33"/>
      <c r="P795" s="33"/>
      <c r="Q795" s="33"/>
      <c r="R795" s="33"/>
      <c r="S795" s="33"/>
      <c r="T795" s="33"/>
      <c r="U795" s="33"/>
      <c r="V795" s="33"/>
      <c r="W795" s="33"/>
      <c r="X795" s="33"/>
      <c r="Y795" s="33"/>
      <c r="Z795" s="33"/>
      <c r="AA795" s="33"/>
      <c r="AB795" s="33"/>
      <c r="AC795" s="33"/>
      <c r="AD795" s="33"/>
      <c r="AE795" s="33"/>
      <c r="AF795" s="33"/>
      <c r="AG795" s="33"/>
      <c r="AH795" s="33"/>
      <c r="AI795" s="33"/>
      <c r="AJ795" s="33"/>
    </row>
    <row r="796" spans="1:36" s="41" customFormat="1" ht="60" customHeight="1" x14ac:dyDescent="0.25">
      <c r="A796" s="15" t="s">
        <v>508</v>
      </c>
      <c r="B796" s="16" t="s">
        <v>1372</v>
      </c>
      <c r="C796" s="15" t="s">
        <v>1373</v>
      </c>
      <c r="D796" s="26">
        <v>45100</v>
      </c>
      <c r="E796" s="27">
        <v>16604.96</v>
      </c>
      <c r="F796" s="27" t="s">
        <v>14</v>
      </c>
      <c r="G796" s="27">
        <v>16604.96</v>
      </c>
      <c r="H796" s="27">
        <f t="shared" si="43"/>
        <v>0</v>
      </c>
      <c r="I796" s="18" t="s">
        <v>19</v>
      </c>
      <c r="J796" s="33"/>
      <c r="K796" s="33"/>
      <c r="L796" s="33"/>
      <c r="M796" s="33"/>
      <c r="N796" s="33"/>
      <c r="O796" s="33"/>
      <c r="P796" s="33"/>
      <c r="Q796" s="33"/>
      <c r="R796" s="33"/>
      <c r="S796" s="33"/>
      <c r="T796" s="33"/>
      <c r="U796" s="33"/>
      <c r="V796" s="33"/>
      <c r="W796" s="33"/>
      <c r="X796" s="33"/>
      <c r="Y796" s="33"/>
      <c r="Z796" s="33"/>
      <c r="AA796" s="33"/>
      <c r="AB796" s="33"/>
      <c r="AC796" s="33"/>
      <c r="AD796" s="33"/>
      <c r="AE796" s="33"/>
      <c r="AF796" s="33"/>
      <c r="AG796" s="33"/>
      <c r="AH796" s="33"/>
      <c r="AI796" s="33"/>
      <c r="AJ796" s="33"/>
    </row>
    <row r="797" spans="1:36" s="41" customFormat="1" ht="60" customHeight="1" x14ac:dyDescent="0.25">
      <c r="A797" s="15" t="s">
        <v>1032</v>
      </c>
      <c r="B797" s="16" t="s">
        <v>1374</v>
      </c>
      <c r="C797" s="15" t="s">
        <v>1375</v>
      </c>
      <c r="D797" s="26">
        <v>45100</v>
      </c>
      <c r="E797" s="27">
        <v>36692.1</v>
      </c>
      <c r="F797" s="27" t="s">
        <v>14</v>
      </c>
      <c r="G797" s="27">
        <v>36692.1</v>
      </c>
      <c r="H797" s="27">
        <f t="shared" si="43"/>
        <v>0</v>
      </c>
      <c r="I797" s="18" t="s">
        <v>19</v>
      </c>
      <c r="J797" s="33"/>
      <c r="K797" s="33"/>
      <c r="L797" s="33"/>
      <c r="M797" s="33"/>
      <c r="N797" s="33"/>
      <c r="O797" s="33"/>
      <c r="P797" s="33"/>
      <c r="Q797" s="33"/>
      <c r="R797" s="33"/>
      <c r="S797" s="33"/>
      <c r="T797" s="33"/>
      <c r="U797" s="33"/>
      <c r="V797" s="33"/>
      <c r="W797" s="33"/>
      <c r="X797" s="33"/>
      <c r="Y797" s="33"/>
      <c r="Z797" s="33"/>
      <c r="AA797" s="33"/>
      <c r="AB797" s="33"/>
      <c r="AC797" s="33"/>
      <c r="AD797" s="33"/>
      <c r="AE797" s="33"/>
      <c r="AF797" s="33"/>
      <c r="AG797" s="33"/>
      <c r="AH797" s="33"/>
      <c r="AI797" s="33"/>
      <c r="AJ797" s="33"/>
    </row>
    <row r="798" spans="1:36" s="41" customFormat="1" ht="60" customHeight="1" x14ac:dyDescent="0.25">
      <c r="A798" s="15" t="s">
        <v>1678</v>
      </c>
      <c r="B798" s="16" t="s">
        <v>1376</v>
      </c>
      <c r="C798" s="15" t="s">
        <v>1377</v>
      </c>
      <c r="D798" s="26">
        <v>45100</v>
      </c>
      <c r="E798" s="27">
        <v>349811.01</v>
      </c>
      <c r="F798" s="27" t="s">
        <v>14</v>
      </c>
      <c r="G798" s="27">
        <v>349811.01</v>
      </c>
      <c r="H798" s="27">
        <f t="shared" si="43"/>
        <v>0</v>
      </c>
      <c r="I798" s="18" t="s">
        <v>19</v>
      </c>
      <c r="J798" s="33"/>
      <c r="K798" s="33"/>
      <c r="L798" s="33"/>
      <c r="M798" s="33"/>
      <c r="N798" s="33"/>
      <c r="O798" s="33"/>
      <c r="P798" s="33"/>
      <c r="Q798" s="33"/>
      <c r="R798" s="33"/>
      <c r="S798" s="33"/>
      <c r="T798" s="33"/>
      <c r="U798" s="33"/>
      <c r="V798" s="33"/>
      <c r="W798" s="33"/>
      <c r="X798" s="33"/>
      <c r="Y798" s="33"/>
      <c r="Z798" s="33"/>
      <c r="AA798" s="33"/>
      <c r="AB798" s="33"/>
      <c r="AC798" s="33"/>
      <c r="AD798" s="33"/>
      <c r="AE798" s="33"/>
      <c r="AF798" s="33"/>
      <c r="AG798" s="33"/>
      <c r="AH798" s="33"/>
      <c r="AI798" s="33"/>
      <c r="AJ798" s="33"/>
    </row>
    <row r="799" spans="1:36" s="41" customFormat="1" ht="60" customHeight="1" x14ac:dyDescent="0.25">
      <c r="A799" s="15" t="s">
        <v>1378</v>
      </c>
      <c r="B799" s="40" t="s">
        <v>1379</v>
      </c>
      <c r="C799" s="15">
        <v>137135</v>
      </c>
      <c r="D799" s="26">
        <v>45103</v>
      </c>
      <c r="E799" s="27">
        <v>3000</v>
      </c>
      <c r="F799" s="18" t="s">
        <v>14</v>
      </c>
      <c r="G799" s="18">
        <v>3000</v>
      </c>
      <c r="H799" s="18">
        <f t="shared" si="43"/>
        <v>0</v>
      </c>
      <c r="I799" s="18" t="s">
        <v>19</v>
      </c>
      <c r="J799" s="33"/>
      <c r="K799" s="33"/>
      <c r="L799" s="33"/>
      <c r="M799" s="33"/>
      <c r="N799" s="33"/>
      <c r="O799" s="33"/>
      <c r="P799" s="33"/>
      <c r="Q799" s="33"/>
      <c r="R799" s="33"/>
      <c r="S799" s="33"/>
      <c r="T799" s="33"/>
      <c r="U799" s="33"/>
      <c r="V799" s="33"/>
      <c r="W799" s="33"/>
      <c r="X799" s="33"/>
      <c r="Y799" s="33"/>
      <c r="Z799" s="33"/>
      <c r="AA799" s="33"/>
      <c r="AB799" s="33"/>
      <c r="AC799" s="33"/>
      <c r="AD799" s="33"/>
      <c r="AE799" s="33"/>
      <c r="AF799" s="33"/>
      <c r="AG799" s="33"/>
      <c r="AH799" s="33"/>
      <c r="AI799" s="33"/>
      <c r="AJ799" s="33"/>
    </row>
    <row r="800" spans="1:36" s="41" customFormat="1" ht="75" customHeight="1" x14ac:dyDescent="0.25">
      <c r="A800" s="15" t="s">
        <v>561</v>
      </c>
      <c r="B800" s="16" t="s">
        <v>1380</v>
      </c>
      <c r="C800" s="15" t="s">
        <v>1381</v>
      </c>
      <c r="D800" s="26">
        <v>45103</v>
      </c>
      <c r="E800" s="27">
        <v>70468</v>
      </c>
      <c r="F800" s="27" t="s">
        <v>14</v>
      </c>
      <c r="G800" s="27">
        <v>70468</v>
      </c>
      <c r="H800" s="27">
        <f t="shared" si="43"/>
        <v>0</v>
      </c>
      <c r="I800" s="18" t="s">
        <v>19</v>
      </c>
      <c r="J800" s="33"/>
      <c r="K800" s="33"/>
      <c r="L800" s="33"/>
      <c r="M800" s="33"/>
      <c r="N800" s="33"/>
      <c r="O800" s="33"/>
      <c r="P800" s="33"/>
      <c r="Q800" s="33"/>
      <c r="R800" s="33"/>
      <c r="S800" s="33"/>
      <c r="T800" s="33"/>
      <c r="U800" s="33"/>
      <c r="V800" s="33"/>
      <c r="W800" s="33"/>
      <c r="X800" s="33"/>
      <c r="Y800" s="33"/>
      <c r="Z800" s="33"/>
      <c r="AA800" s="33"/>
      <c r="AB800" s="33"/>
      <c r="AC800" s="33"/>
      <c r="AD800" s="33"/>
      <c r="AE800" s="33"/>
      <c r="AF800" s="33"/>
      <c r="AG800" s="33"/>
      <c r="AH800" s="33"/>
      <c r="AI800" s="33"/>
      <c r="AJ800" s="33"/>
    </row>
    <row r="801" spans="1:36" s="41" customFormat="1" ht="45" customHeight="1" x14ac:dyDescent="0.25">
      <c r="A801" s="15" t="s">
        <v>384</v>
      </c>
      <c r="B801" s="16" t="s">
        <v>1382</v>
      </c>
      <c r="C801" s="15" t="s">
        <v>1383</v>
      </c>
      <c r="D801" s="26">
        <v>45103</v>
      </c>
      <c r="E801" s="27">
        <v>147271.07999999999</v>
      </c>
      <c r="F801" s="27" t="s">
        <v>14</v>
      </c>
      <c r="G801" s="27">
        <v>147271.07999999999</v>
      </c>
      <c r="H801" s="27">
        <f t="shared" si="43"/>
        <v>0</v>
      </c>
      <c r="I801" s="18" t="s">
        <v>19</v>
      </c>
      <c r="J801" s="33"/>
      <c r="K801" s="33"/>
      <c r="L801" s="33"/>
      <c r="M801" s="33"/>
      <c r="N801" s="33"/>
      <c r="O801" s="33"/>
      <c r="P801" s="33"/>
      <c r="Q801" s="33"/>
      <c r="R801" s="33"/>
      <c r="S801" s="33"/>
      <c r="T801" s="33"/>
      <c r="U801" s="33"/>
      <c r="V801" s="33"/>
      <c r="W801" s="33"/>
      <c r="X801" s="33"/>
      <c r="Y801" s="33"/>
      <c r="Z801" s="33"/>
      <c r="AA801" s="33"/>
      <c r="AB801" s="33"/>
      <c r="AC801" s="33"/>
      <c r="AD801" s="33"/>
      <c r="AE801" s="33"/>
      <c r="AF801" s="33"/>
      <c r="AG801" s="33"/>
      <c r="AH801" s="33"/>
      <c r="AI801" s="33"/>
      <c r="AJ801" s="33"/>
    </row>
    <row r="802" spans="1:36" s="41" customFormat="1" ht="60" customHeight="1" x14ac:dyDescent="0.25">
      <c r="A802" s="15" t="s">
        <v>384</v>
      </c>
      <c r="B802" s="16" t="s">
        <v>1384</v>
      </c>
      <c r="C802" s="15" t="s">
        <v>1385</v>
      </c>
      <c r="D802" s="26">
        <v>45103</v>
      </c>
      <c r="E802" s="27">
        <v>8590.4</v>
      </c>
      <c r="F802" s="27" t="s">
        <v>14</v>
      </c>
      <c r="G802" s="27">
        <v>8590.4</v>
      </c>
      <c r="H802" s="27">
        <f t="shared" si="43"/>
        <v>0</v>
      </c>
      <c r="I802" s="18" t="s">
        <v>19</v>
      </c>
      <c r="J802" s="33"/>
      <c r="K802" s="33"/>
      <c r="L802" s="33"/>
      <c r="M802" s="33"/>
      <c r="N802" s="33"/>
      <c r="O802" s="33"/>
      <c r="P802" s="33"/>
      <c r="Q802" s="33"/>
      <c r="R802" s="33"/>
      <c r="S802" s="33"/>
      <c r="T802" s="33"/>
      <c r="U802" s="33"/>
      <c r="V802" s="33"/>
      <c r="W802" s="33"/>
      <c r="X802" s="33"/>
      <c r="Y802" s="33"/>
      <c r="Z802" s="33"/>
      <c r="AA802" s="33"/>
      <c r="AB802" s="33"/>
      <c r="AC802" s="33"/>
      <c r="AD802" s="33"/>
      <c r="AE802" s="33"/>
      <c r="AF802" s="33"/>
      <c r="AG802" s="33"/>
      <c r="AH802" s="33"/>
      <c r="AI802" s="33"/>
      <c r="AJ802" s="33"/>
    </row>
    <row r="803" spans="1:36" s="41" customFormat="1" ht="60" customHeight="1" x14ac:dyDescent="0.25">
      <c r="A803" s="15" t="s">
        <v>303</v>
      </c>
      <c r="B803" s="16" t="s">
        <v>1386</v>
      </c>
      <c r="C803" s="15" t="s">
        <v>1387</v>
      </c>
      <c r="D803" s="26">
        <v>45103</v>
      </c>
      <c r="E803" s="27">
        <v>29700</v>
      </c>
      <c r="F803" s="27" t="s">
        <v>14</v>
      </c>
      <c r="G803" s="27">
        <v>29700</v>
      </c>
      <c r="H803" s="27">
        <f t="shared" si="43"/>
        <v>0</v>
      </c>
      <c r="I803" s="18" t="s">
        <v>19</v>
      </c>
      <c r="J803" s="33"/>
      <c r="K803" s="33"/>
      <c r="L803" s="33"/>
      <c r="M803" s="33"/>
      <c r="N803" s="33"/>
      <c r="O803" s="33"/>
      <c r="P803" s="33"/>
      <c r="Q803" s="33"/>
      <c r="R803" s="33"/>
      <c r="S803" s="33"/>
      <c r="T803" s="33"/>
      <c r="U803" s="33"/>
      <c r="V803" s="33"/>
      <c r="W803" s="33"/>
      <c r="X803" s="33"/>
      <c r="Y803" s="33"/>
      <c r="Z803" s="33"/>
      <c r="AA803" s="33"/>
      <c r="AB803" s="33"/>
      <c r="AC803" s="33"/>
      <c r="AD803" s="33"/>
      <c r="AE803" s="33"/>
      <c r="AF803" s="33"/>
      <c r="AG803" s="33"/>
      <c r="AH803" s="33"/>
      <c r="AI803" s="33"/>
      <c r="AJ803" s="33"/>
    </row>
    <row r="804" spans="1:36" s="41" customFormat="1" ht="60" customHeight="1" x14ac:dyDescent="0.25">
      <c r="A804" s="15" t="s">
        <v>1388</v>
      </c>
      <c r="B804" s="16" t="s">
        <v>1389</v>
      </c>
      <c r="C804" s="15" t="s">
        <v>1390</v>
      </c>
      <c r="D804" s="26">
        <v>45103</v>
      </c>
      <c r="E804" s="27">
        <v>11260</v>
      </c>
      <c r="F804" s="27" t="s">
        <v>14</v>
      </c>
      <c r="G804" s="27"/>
      <c r="H804" s="27">
        <f t="shared" si="43"/>
        <v>11260</v>
      </c>
      <c r="I804" s="18" t="s">
        <v>15</v>
      </c>
      <c r="J804" s="33"/>
      <c r="K804" s="33"/>
      <c r="L804" s="33"/>
      <c r="M804" s="33"/>
      <c r="N804" s="33"/>
      <c r="O804" s="33"/>
      <c r="P804" s="33"/>
      <c r="Q804" s="33"/>
      <c r="R804" s="33"/>
      <c r="S804" s="33"/>
      <c r="T804" s="33"/>
      <c r="U804" s="33"/>
      <c r="V804" s="33"/>
      <c r="W804" s="33"/>
      <c r="X804" s="33"/>
      <c r="Y804" s="33"/>
      <c r="Z804" s="33"/>
      <c r="AA804" s="33"/>
      <c r="AB804" s="33"/>
      <c r="AC804" s="33"/>
      <c r="AD804" s="33"/>
      <c r="AE804" s="33"/>
      <c r="AF804" s="33"/>
      <c r="AG804" s="33"/>
      <c r="AH804" s="33"/>
      <c r="AI804" s="33"/>
      <c r="AJ804" s="33"/>
    </row>
    <row r="805" spans="1:36" s="41" customFormat="1" ht="120" customHeight="1" x14ac:dyDescent="0.25">
      <c r="A805" s="15" t="s">
        <v>1391</v>
      </c>
      <c r="B805" s="40" t="s">
        <v>1392</v>
      </c>
      <c r="C805" s="15">
        <v>137141</v>
      </c>
      <c r="D805" s="26">
        <v>45104</v>
      </c>
      <c r="E805" s="27">
        <v>6000</v>
      </c>
      <c r="F805" s="18" t="s">
        <v>14</v>
      </c>
      <c r="G805" s="18">
        <v>6000</v>
      </c>
      <c r="H805" s="18">
        <f t="shared" si="43"/>
        <v>0</v>
      </c>
      <c r="I805" s="18" t="s">
        <v>19</v>
      </c>
      <c r="J805" s="33"/>
      <c r="K805" s="33"/>
      <c r="L805" s="33"/>
      <c r="M805" s="33"/>
      <c r="N805" s="33"/>
      <c r="O805" s="33"/>
      <c r="P805" s="33"/>
      <c r="Q805" s="33"/>
      <c r="R805" s="33"/>
      <c r="S805" s="33"/>
      <c r="T805" s="33"/>
      <c r="U805" s="33"/>
      <c r="V805" s="33"/>
      <c r="W805" s="33"/>
      <c r="X805" s="33"/>
      <c r="Y805" s="33"/>
      <c r="Z805" s="33"/>
      <c r="AA805" s="33"/>
      <c r="AB805" s="33"/>
      <c r="AC805" s="33"/>
      <c r="AD805" s="33"/>
      <c r="AE805" s="33"/>
      <c r="AF805" s="33"/>
      <c r="AG805" s="33"/>
      <c r="AH805" s="33"/>
      <c r="AI805" s="33"/>
      <c r="AJ805" s="33"/>
    </row>
    <row r="806" spans="1:36" s="41" customFormat="1" ht="45" x14ac:dyDescent="0.25">
      <c r="A806" s="15" t="s">
        <v>67</v>
      </c>
      <c r="B806" s="16" t="s">
        <v>1393</v>
      </c>
      <c r="C806" s="15"/>
      <c r="D806" s="26">
        <v>45104</v>
      </c>
      <c r="E806" s="27">
        <f>146.25+1950+614.25+219.37+2948.4+585</f>
        <v>6463.27</v>
      </c>
      <c r="F806" s="18" t="s">
        <v>14</v>
      </c>
      <c r="G806" s="18">
        <v>6463.27</v>
      </c>
      <c r="H806" s="18">
        <f t="shared" si="43"/>
        <v>0</v>
      </c>
      <c r="I806" s="18" t="s">
        <v>19</v>
      </c>
      <c r="J806" s="33"/>
      <c r="K806" s="33"/>
      <c r="L806" s="33"/>
      <c r="M806" s="33"/>
      <c r="N806" s="33"/>
      <c r="O806" s="33"/>
      <c r="P806" s="33"/>
      <c r="Q806" s="33"/>
      <c r="R806" s="33"/>
      <c r="S806" s="33"/>
      <c r="T806" s="33"/>
      <c r="U806" s="33"/>
      <c r="V806" s="33"/>
      <c r="W806" s="33"/>
      <c r="X806" s="33"/>
      <c r="Y806" s="33"/>
      <c r="Z806" s="33"/>
      <c r="AA806" s="33"/>
      <c r="AB806" s="33"/>
      <c r="AC806" s="33"/>
      <c r="AD806" s="33"/>
      <c r="AE806" s="33"/>
      <c r="AF806" s="33"/>
      <c r="AG806" s="33"/>
      <c r="AH806" s="33"/>
      <c r="AI806" s="33"/>
      <c r="AJ806" s="33"/>
    </row>
    <row r="807" spans="1:36" s="41" customFormat="1" ht="45" customHeight="1" x14ac:dyDescent="0.25">
      <c r="A807" s="15" t="s">
        <v>281</v>
      </c>
      <c r="B807" s="16" t="s">
        <v>1394</v>
      </c>
      <c r="C807" s="15" t="s">
        <v>1395</v>
      </c>
      <c r="D807" s="26">
        <v>45105</v>
      </c>
      <c r="E807" s="27">
        <v>61650.2</v>
      </c>
      <c r="F807" s="27" t="s">
        <v>14</v>
      </c>
      <c r="G807" s="27">
        <v>61650.2</v>
      </c>
      <c r="H807" s="18">
        <f t="shared" ref="H807:H817" si="44">+E807-G807</f>
        <v>0</v>
      </c>
      <c r="I807" s="18" t="s">
        <v>19</v>
      </c>
      <c r="J807" s="33"/>
      <c r="K807" s="33"/>
      <c r="L807" s="33"/>
      <c r="M807" s="33"/>
      <c r="N807" s="33"/>
      <c r="O807" s="33"/>
      <c r="P807" s="33"/>
      <c r="Q807" s="33"/>
      <c r="R807" s="33"/>
      <c r="S807" s="33"/>
      <c r="T807" s="33"/>
      <c r="U807" s="33"/>
      <c r="V807" s="33"/>
      <c r="W807" s="33"/>
      <c r="X807" s="33"/>
      <c r="Y807" s="33"/>
      <c r="Z807" s="33"/>
      <c r="AA807" s="33"/>
      <c r="AB807" s="33"/>
      <c r="AC807" s="33"/>
      <c r="AD807" s="33"/>
      <c r="AE807" s="33"/>
      <c r="AF807" s="33"/>
      <c r="AG807" s="33"/>
      <c r="AH807" s="33"/>
      <c r="AI807" s="33"/>
      <c r="AJ807" s="33"/>
    </row>
    <row r="808" spans="1:36" s="41" customFormat="1" ht="45" customHeight="1" x14ac:dyDescent="0.25">
      <c r="A808" s="15" t="s">
        <v>281</v>
      </c>
      <c r="B808" s="16" t="s">
        <v>1396</v>
      </c>
      <c r="C808" s="15" t="s">
        <v>1397</v>
      </c>
      <c r="D808" s="26">
        <v>45105</v>
      </c>
      <c r="E808" s="27">
        <v>65528.22</v>
      </c>
      <c r="F808" s="27" t="s">
        <v>14</v>
      </c>
      <c r="G808" s="27">
        <v>65528.22</v>
      </c>
      <c r="H808" s="18">
        <f t="shared" si="44"/>
        <v>0</v>
      </c>
      <c r="I808" s="18" t="s">
        <v>19</v>
      </c>
      <c r="J808" s="33"/>
      <c r="K808" s="33"/>
      <c r="L808" s="33"/>
      <c r="M808" s="33"/>
      <c r="N808" s="33"/>
      <c r="O808" s="33"/>
      <c r="P808" s="33"/>
      <c r="Q808" s="33"/>
      <c r="R808" s="33"/>
      <c r="S808" s="33"/>
      <c r="T808" s="33"/>
      <c r="U808" s="33"/>
      <c r="V808" s="33"/>
      <c r="W808" s="33"/>
      <c r="X808" s="33"/>
      <c r="Y808" s="33"/>
      <c r="Z808" s="33"/>
      <c r="AA808" s="33"/>
      <c r="AB808" s="33"/>
      <c r="AC808" s="33"/>
      <c r="AD808" s="33"/>
      <c r="AE808" s="33"/>
      <c r="AF808" s="33"/>
      <c r="AG808" s="33"/>
      <c r="AH808" s="33"/>
      <c r="AI808" s="33"/>
      <c r="AJ808" s="33"/>
    </row>
    <row r="809" spans="1:36" s="41" customFormat="1" ht="60" customHeight="1" x14ac:dyDescent="0.25">
      <c r="A809" s="15" t="s">
        <v>281</v>
      </c>
      <c r="B809" s="16" t="s">
        <v>1398</v>
      </c>
      <c r="C809" s="15" t="s">
        <v>1399</v>
      </c>
      <c r="D809" s="26">
        <v>45105</v>
      </c>
      <c r="E809" s="27">
        <v>11890.69</v>
      </c>
      <c r="F809" s="27" t="s">
        <v>14</v>
      </c>
      <c r="G809" s="27">
        <v>11890.69</v>
      </c>
      <c r="H809" s="18">
        <f t="shared" si="44"/>
        <v>0</v>
      </c>
      <c r="I809" s="18" t="s">
        <v>19</v>
      </c>
      <c r="J809" s="33"/>
      <c r="K809" s="33"/>
      <c r="L809" s="33"/>
      <c r="M809" s="33"/>
      <c r="N809" s="33"/>
      <c r="O809" s="33"/>
      <c r="P809" s="33"/>
      <c r="Q809" s="33"/>
      <c r="R809" s="33"/>
      <c r="S809" s="33"/>
      <c r="T809" s="33"/>
      <c r="U809" s="33"/>
      <c r="V809" s="33"/>
      <c r="W809" s="33"/>
      <c r="X809" s="33"/>
      <c r="Y809" s="33"/>
      <c r="Z809" s="33"/>
      <c r="AA809" s="33"/>
      <c r="AB809" s="33"/>
      <c r="AC809" s="33"/>
      <c r="AD809" s="33"/>
      <c r="AE809" s="33"/>
      <c r="AF809" s="33"/>
      <c r="AG809" s="33"/>
      <c r="AH809" s="33"/>
      <c r="AI809" s="33"/>
      <c r="AJ809" s="33"/>
    </row>
    <row r="810" spans="1:36" s="41" customFormat="1" ht="60" customHeight="1" x14ac:dyDescent="0.25">
      <c r="A810" s="15" t="s">
        <v>1400</v>
      </c>
      <c r="B810" s="16" t="s">
        <v>1401</v>
      </c>
      <c r="C810" s="15" t="s">
        <v>1402</v>
      </c>
      <c r="D810" s="26">
        <v>45106</v>
      </c>
      <c r="E810" s="27">
        <v>16353.03</v>
      </c>
      <c r="F810" s="27" t="s">
        <v>14</v>
      </c>
      <c r="G810" s="27">
        <v>16353.03</v>
      </c>
      <c r="H810" s="18">
        <f t="shared" si="44"/>
        <v>0</v>
      </c>
      <c r="I810" s="18" t="s">
        <v>19</v>
      </c>
      <c r="J810" s="33"/>
      <c r="K810" s="33"/>
      <c r="L810" s="33"/>
      <c r="M810" s="33"/>
      <c r="N810" s="33"/>
      <c r="O810" s="33"/>
      <c r="P810" s="33"/>
      <c r="Q810" s="33"/>
      <c r="R810" s="33"/>
      <c r="S810" s="33"/>
      <c r="T810" s="33"/>
      <c r="U810" s="33"/>
      <c r="V810" s="33"/>
      <c r="W810" s="33"/>
      <c r="X810" s="33"/>
      <c r="Y810" s="33"/>
      <c r="Z810" s="33"/>
      <c r="AA810" s="33"/>
      <c r="AB810" s="33"/>
      <c r="AC810" s="33"/>
      <c r="AD810" s="33"/>
      <c r="AE810" s="33"/>
      <c r="AF810" s="33"/>
      <c r="AG810" s="33"/>
      <c r="AH810" s="33"/>
      <c r="AI810" s="33"/>
      <c r="AJ810" s="33"/>
    </row>
    <row r="811" spans="1:36" s="41" customFormat="1" ht="60" customHeight="1" x14ac:dyDescent="0.25">
      <c r="A811" s="15" t="s">
        <v>303</v>
      </c>
      <c r="B811" s="16" t="s">
        <v>1403</v>
      </c>
      <c r="C811" s="15" t="s">
        <v>1404</v>
      </c>
      <c r="D811" s="26">
        <v>45106</v>
      </c>
      <c r="E811" s="27">
        <v>72335.03</v>
      </c>
      <c r="F811" s="27" t="s">
        <v>14</v>
      </c>
      <c r="G811" s="27">
        <v>72335.03</v>
      </c>
      <c r="H811" s="27">
        <f t="shared" si="44"/>
        <v>0</v>
      </c>
      <c r="I811" s="18" t="s">
        <v>19</v>
      </c>
      <c r="J811" s="33"/>
      <c r="K811" s="33"/>
      <c r="L811" s="33"/>
      <c r="M811" s="33"/>
      <c r="N811" s="33"/>
      <c r="O811" s="33"/>
      <c r="P811" s="33"/>
      <c r="Q811" s="33"/>
      <c r="R811" s="33"/>
      <c r="S811" s="33"/>
      <c r="T811" s="33"/>
      <c r="U811" s="33"/>
      <c r="V811" s="33"/>
      <c r="W811" s="33"/>
      <c r="X811" s="33"/>
      <c r="Y811" s="33"/>
      <c r="Z811" s="33"/>
      <c r="AA811" s="33"/>
      <c r="AB811" s="33"/>
      <c r="AC811" s="33"/>
      <c r="AD811" s="33"/>
      <c r="AE811" s="33"/>
      <c r="AF811" s="33"/>
      <c r="AG811" s="33"/>
      <c r="AH811" s="33"/>
      <c r="AI811" s="33"/>
      <c r="AJ811" s="33"/>
    </row>
    <row r="812" spans="1:36" s="41" customFormat="1" ht="60" customHeight="1" x14ac:dyDescent="0.25">
      <c r="A812" s="15" t="s">
        <v>303</v>
      </c>
      <c r="B812" s="16" t="s">
        <v>1405</v>
      </c>
      <c r="C812" s="15" t="s">
        <v>1406</v>
      </c>
      <c r="D812" s="26">
        <v>45106</v>
      </c>
      <c r="E812" s="27">
        <v>522500</v>
      </c>
      <c r="F812" s="27" t="s">
        <v>14</v>
      </c>
      <c r="G812" s="27">
        <v>522500</v>
      </c>
      <c r="H812" s="27">
        <f t="shared" si="44"/>
        <v>0</v>
      </c>
      <c r="I812" s="18" t="s">
        <v>19</v>
      </c>
      <c r="J812" s="33"/>
      <c r="K812" s="33"/>
      <c r="L812" s="33"/>
      <c r="M812" s="33"/>
      <c r="N812" s="33"/>
      <c r="O812" s="33"/>
      <c r="P812" s="33"/>
      <c r="Q812" s="33"/>
      <c r="R812" s="33"/>
      <c r="S812" s="33"/>
      <c r="T812" s="33"/>
      <c r="U812" s="33"/>
      <c r="V812" s="33"/>
      <c r="W812" s="33"/>
      <c r="X812" s="33"/>
      <c r="Y812" s="33"/>
      <c r="Z812" s="33"/>
      <c r="AA812" s="33"/>
      <c r="AB812" s="33"/>
      <c r="AC812" s="33"/>
      <c r="AD812" s="33"/>
      <c r="AE812" s="33"/>
      <c r="AF812" s="33"/>
      <c r="AG812" s="33"/>
      <c r="AH812" s="33"/>
      <c r="AI812" s="33"/>
      <c r="AJ812" s="33"/>
    </row>
    <row r="813" spans="1:36" s="41" customFormat="1" ht="60" customHeight="1" x14ac:dyDescent="0.25">
      <c r="A813" s="15" t="s">
        <v>1407</v>
      </c>
      <c r="B813" s="16" t="s">
        <v>1408</v>
      </c>
      <c r="C813" s="15" t="s">
        <v>1409</v>
      </c>
      <c r="D813" s="26">
        <v>45106</v>
      </c>
      <c r="E813" s="27">
        <v>4602</v>
      </c>
      <c r="F813" s="27" t="s">
        <v>14</v>
      </c>
      <c r="G813" s="27">
        <v>4602</v>
      </c>
      <c r="H813" s="27">
        <f t="shared" si="44"/>
        <v>0</v>
      </c>
      <c r="I813" s="18" t="s">
        <v>19</v>
      </c>
      <c r="J813" s="33"/>
      <c r="K813" s="33"/>
      <c r="L813" s="33"/>
      <c r="M813" s="33"/>
      <c r="N813" s="33"/>
      <c r="O813" s="33"/>
      <c r="P813" s="33"/>
      <c r="Q813" s="33"/>
      <c r="R813" s="33"/>
      <c r="S813" s="33"/>
      <c r="T813" s="33"/>
      <c r="U813" s="33"/>
      <c r="V813" s="33"/>
      <c r="W813" s="33"/>
      <c r="X813" s="33"/>
      <c r="Y813" s="33"/>
      <c r="Z813" s="33"/>
      <c r="AA813" s="33"/>
      <c r="AB813" s="33"/>
      <c r="AC813" s="33"/>
      <c r="AD813" s="33"/>
      <c r="AE813" s="33"/>
      <c r="AF813" s="33"/>
      <c r="AG813" s="33"/>
      <c r="AH813" s="33"/>
      <c r="AI813" s="33"/>
      <c r="AJ813" s="33"/>
    </row>
    <row r="814" spans="1:36" s="41" customFormat="1" ht="45" customHeight="1" x14ac:dyDescent="0.25">
      <c r="A814" s="15" t="s">
        <v>1410</v>
      </c>
      <c r="B814" s="40" t="s">
        <v>1411</v>
      </c>
      <c r="C814" s="15">
        <v>137190</v>
      </c>
      <c r="D814" s="26">
        <v>45107</v>
      </c>
      <c r="E814" s="27">
        <v>3000</v>
      </c>
      <c r="F814" s="18" t="s">
        <v>14</v>
      </c>
      <c r="G814" s="18">
        <v>3000</v>
      </c>
      <c r="H814" s="18">
        <f t="shared" si="44"/>
        <v>0</v>
      </c>
      <c r="I814" s="18" t="s">
        <v>19</v>
      </c>
      <c r="J814" s="33"/>
      <c r="K814" s="33"/>
      <c r="L814" s="33"/>
      <c r="M814" s="33"/>
      <c r="N814" s="33"/>
      <c r="O814" s="33"/>
      <c r="P814" s="33"/>
      <c r="Q814" s="33"/>
      <c r="R814" s="33"/>
      <c r="S814" s="33"/>
      <c r="T814" s="33"/>
      <c r="U814" s="33"/>
      <c r="V814" s="33"/>
      <c r="W814" s="33"/>
      <c r="X814" s="33"/>
      <c r="Y814" s="33"/>
      <c r="Z814" s="33"/>
      <c r="AA814" s="33"/>
      <c r="AB814" s="33"/>
      <c r="AC814" s="33"/>
      <c r="AD814" s="33"/>
      <c r="AE814" s="33"/>
      <c r="AF814" s="33"/>
      <c r="AG814" s="33"/>
      <c r="AH814" s="33"/>
      <c r="AI814" s="33"/>
      <c r="AJ814" s="33"/>
    </row>
    <row r="815" spans="1:36" s="41" customFormat="1" ht="60" customHeight="1" x14ac:dyDescent="0.25">
      <c r="A815" s="15" t="s">
        <v>1412</v>
      </c>
      <c r="B815" s="40" t="s">
        <v>1413</v>
      </c>
      <c r="C815" s="15">
        <v>137204</v>
      </c>
      <c r="D815" s="26">
        <v>45107</v>
      </c>
      <c r="E815" s="27">
        <v>3000</v>
      </c>
      <c r="F815" s="18" t="s">
        <v>14</v>
      </c>
      <c r="G815" s="18">
        <v>3000</v>
      </c>
      <c r="H815" s="18">
        <f t="shared" si="44"/>
        <v>0</v>
      </c>
      <c r="I815" s="18" t="s">
        <v>19</v>
      </c>
      <c r="J815" s="33"/>
      <c r="K815" s="33"/>
      <c r="L815" s="33"/>
      <c r="M815" s="33"/>
      <c r="N815" s="33"/>
      <c r="O815" s="33"/>
      <c r="P815" s="33"/>
      <c r="Q815" s="33"/>
      <c r="R815" s="33"/>
      <c r="S815" s="33"/>
      <c r="T815" s="33"/>
      <c r="U815" s="33"/>
      <c r="V815" s="33"/>
      <c r="W815" s="33"/>
      <c r="X815" s="33"/>
      <c r="Y815" s="33"/>
      <c r="Z815" s="33"/>
      <c r="AA815" s="33"/>
      <c r="AB815" s="33"/>
      <c r="AC815" s="33"/>
      <c r="AD815" s="33"/>
      <c r="AE815" s="33"/>
      <c r="AF815" s="33"/>
      <c r="AG815" s="33"/>
      <c r="AH815" s="33"/>
      <c r="AI815" s="33"/>
      <c r="AJ815" s="33"/>
    </row>
    <row r="816" spans="1:36" s="41" customFormat="1" ht="45" customHeight="1" x14ac:dyDescent="0.25">
      <c r="A816" s="15" t="s">
        <v>16</v>
      </c>
      <c r="B816" s="16" t="s">
        <v>1414</v>
      </c>
      <c r="C816" s="15" t="s">
        <v>1415</v>
      </c>
      <c r="D816" s="26">
        <v>45107</v>
      </c>
      <c r="E816" s="27">
        <v>668159.54</v>
      </c>
      <c r="F816" s="18" t="s">
        <v>14</v>
      </c>
      <c r="G816" s="18">
        <v>668159.54</v>
      </c>
      <c r="H816" s="18">
        <f t="shared" si="44"/>
        <v>0</v>
      </c>
      <c r="I816" s="18" t="s">
        <v>19</v>
      </c>
      <c r="J816" s="33"/>
      <c r="K816" s="33"/>
      <c r="L816" s="33"/>
      <c r="M816" s="33"/>
      <c r="N816" s="33"/>
      <c r="O816" s="33"/>
      <c r="P816" s="33"/>
      <c r="Q816" s="33"/>
      <c r="R816" s="33"/>
      <c r="S816" s="33"/>
      <c r="T816" s="33"/>
      <c r="U816" s="33"/>
      <c r="V816" s="33"/>
      <c r="W816" s="33"/>
      <c r="X816" s="33"/>
      <c r="Y816" s="33"/>
      <c r="Z816" s="33"/>
      <c r="AA816" s="33"/>
      <c r="AB816" s="33"/>
      <c r="AC816" s="33"/>
      <c r="AD816" s="33"/>
      <c r="AE816" s="33"/>
      <c r="AF816" s="33"/>
      <c r="AG816" s="33"/>
      <c r="AH816" s="33"/>
      <c r="AI816" s="33"/>
      <c r="AJ816" s="33"/>
    </row>
    <row r="817" spans="1:36" s="41" customFormat="1" ht="45" customHeight="1" x14ac:dyDescent="0.25">
      <c r="A817" s="15" t="s">
        <v>16</v>
      </c>
      <c r="B817" s="16" t="s">
        <v>1414</v>
      </c>
      <c r="C817" s="15" t="s">
        <v>1416</v>
      </c>
      <c r="D817" s="26">
        <v>45107</v>
      </c>
      <c r="E817" s="27">
        <v>13790.64</v>
      </c>
      <c r="F817" s="18" t="s">
        <v>14</v>
      </c>
      <c r="G817" s="18">
        <v>13790.64</v>
      </c>
      <c r="H817" s="18">
        <f t="shared" si="44"/>
        <v>0</v>
      </c>
      <c r="I817" s="18" t="s">
        <v>19</v>
      </c>
      <c r="J817" s="33"/>
      <c r="K817" s="33"/>
      <c r="L817" s="33"/>
      <c r="M817" s="33"/>
      <c r="N817" s="33"/>
      <c r="O817" s="33"/>
      <c r="P817" s="33"/>
      <c r="Q817" s="33"/>
      <c r="R817" s="33"/>
      <c r="S817" s="33"/>
      <c r="T817" s="33"/>
      <c r="U817" s="33"/>
      <c r="V817" s="33"/>
      <c r="W817" s="33"/>
      <c r="X817" s="33"/>
      <c r="Y817" s="33"/>
      <c r="Z817" s="33"/>
      <c r="AA817" s="33"/>
      <c r="AB817" s="33"/>
      <c r="AC817" s="33"/>
      <c r="AD817" s="33"/>
      <c r="AE817" s="33"/>
      <c r="AF817" s="33"/>
      <c r="AG817" s="33"/>
      <c r="AH817" s="33"/>
      <c r="AI817" s="33"/>
      <c r="AJ817" s="33"/>
    </row>
    <row r="818" spans="1:36" s="41" customFormat="1" ht="45" customHeight="1" x14ac:dyDescent="0.25">
      <c r="A818" s="25" t="s">
        <v>1417</v>
      </c>
      <c r="B818" s="16"/>
      <c r="C818" s="15"/>
      <c r="D818" s="35"/>
      <c r="E818" s="31">
        <f>SUM(E711:E817)</f>
        <v>5516658.8200000003</v>
      </c>
      <c r="F818" s="31">
        <f t="shared" ref="F818:H818" si="45">SUM(F711:F817)</f>
        <v>0</v>
      </c>
      <c r="G818" s="31">
        <f>SUM(G711:G817)</f>
        <v>5401923.8799999999</v>
      </c>
      <c r="H818" s="31">
        <f t="shared" si="45"/>
        <v>114734.94</v>
      </c>
      <c r="I818" s="24"/>
      <c r="J818" s="33"/>
      <c r="K818" s="33"/>
      <c r="L818" s="33"/>
      <c r="M818" s="33"/>
      <c r="N818" s="33"/>
      <c r="O818" s="33"/>
      <c r="P818" s="33"/>
      <c r="Q818" s="33"/>
      <c r="R818" s="33"/>
      <c r="S818" s="33"/>
      <c r="T818" s="33"/>
      <c r="U818" s="33"/>
      <c r="V818" s="33"/>
      <c r="W818" s="33"/>
      <c r="X818" s="33"/>
      <c r="Y818" s="33"/>
      <c r="Z818" s="33"/>
      <c r="AA818" s="33"/>
      <c r="AB818" s="33"/>
      <c r="AC818" s="33"/>
      <c r="AD818" s="33"/>
      <c r="AE818" s="33"/>
      <c r="AF818" s="33"/>
      <c r="AG818" s="33"/>
      <c r="AH818" s="33"/>
      <c r="AI818" s="33"/>
      <c r="AJ818" s="33"/>
    </row>
    <row r="819" spans="1:36" s="41" customFormat="1" ht="45" customHeight="1" x14ac:dyDescent="0.25">
      <c r="A819" s="15" t="s">
        <v>245</v>
      </c>
      <c r="B819" s="16" t="s">
        <v>1418</v>
      </c>
      <c r="C819" s="15" t="s">
        <v>1419</v>
      </c>
      <c r="D819" s="17">
        <v>45096</v>
      </c>
      <c r="E819" s="27">
        <v>17948.68</v>
      </c>
      <c r="F819" s="27" t="s">
        <v>14</v>
      </c>
      <c r="G819" s="27">
        <v>17948.68</v>
      </c>
      <c r="H819" s="27">
        <f t="shared" ref="H819:H850" si="46">+E819-G819</f>
        <v>0</v>
      </c>
      <c r="I819" s="18" t="s">
        <v>19</v>
      </c>
      <c r="J819" s="33"/>
      <c r="K819" s="33"/>
      <c r="L819" s="33"/>
      <c r="M819" s="33"/>
      <c r="N819" s="33"/>
      <c r="O819" s="33"/>
      <c r="P819" s="33"/>
      <c r="Q819" s="33"/>
      <c r="R819" s="33"/>
      <c r="S819" s="33"/>
      <c r="T819" s="33"/>
      <c r="U819" s="33"/>
      <c r="V819" s="33"/>
      <c r="W819" s="33"/>
      <c r="X819" s="33"/>
      <c r="Y819" s="33"/>
      <c r="Z819" s="33"/>
      <c r="AA819" s="33"/>
      <c r="AB819" s="33"/>
      <c r="AC819" s="33"/>
      <c r="AD819" s="33"/>
      <c r="AE819" s="33"/>
      <c r="AF819" s="33"/>
      <c r="AG819" s="33"/>
      <c r="AH819" s="33"/>
      <c r="AI819" s="33"/>
      <c r="AJ819" s="33"/>
    </row>
    <row r="820" spans="1:36" s="41" customFormat="1" ht="15" customHeight="1" x14ac:dyDescent="0.25">
      <c r="A820" s="15" t="s">
        <v>71</v>
      </c>
      <c r="B820" s="16" t="s">
        <v>89</v>
      </c>
      <c r="C820" s="23" t="s">
        <v>1420</v>
      </c>
      <c r="D820" s="17">
        <v>45107</v>
      </c>
      <c r="E820" s="27">
        <v>23298.91</v>
      </c>
      <c r="F820" s="18" t="s">
        <v>14</v>
      </c>
      <c r="G820" s="18">
        <v>23298.91</v>
      </c>
      <c r="H820" s="18">
        <f t="shared" si="46"/>
        <v>0</v>
      </c>
      <c r="I820" s="18" t="s">
        <v>19</v>
      </c>
      <c r="J820" s="33"/>
      <c r="K820" s="33"/>
      <c r="L820" s="33"/>
      <c r="M820" s="33"/>
      <c r="N820" s="33"/>
      <c r="O820" s="33"/>
      <c r="P820" s="33"/>
      <c r="Q820" s="33"/>
      <c r="R820" s="33"/>
      <c r="S820" s="33"/>
      <c r="T820" s="33"/>
      <c r="U820" s="33"/>
      <c r="V820" s="33"/>
      <c r="W820" s="33"/>
      <c r="X820" s="33"/>
      <c r="Y820" s="33"/>
      <c r="Z820" s="33"/>
      <c r="AA820" s="33"/>
      <c r="AB820" s="33"/>
      <c r="AC820" s="33"/>
      <c r="AD820" s="33"/>
      <c r="AE820" s="33"/>
      <c r="AF820" s="33"/>
      <c r="AG820" s="33"/>
      <c r="AH820" s="33"/>
      <c r="AI820" s="33"/>
      <c r="AJ820" s="33"/>
    </row>
    <row r="821" spans="1:36" s="41" customFormat="1" ht="60.75" customHeight="1" x14ac:dyDescent="0.25">
      <c r="A821" s="15" t="s">
        <v>166</v>
      </c>
      <c r="B821" s="40" t="s">
        <v>1297</v>
      </c>
      <c r="C821" s="15" t="s">
        <v>1421</v>
      </c>
      <c r="D821" s="17">
        <v>45108</v>
      </c>
      <c r="E821" s="27">
        <v>19728.28</v>
      </c>
      <c r="F821" s="18" t="s">
        <v>14</v>
      </c>
      <c r="G821" s="27">
        <v>19728.28</v>
      </c>
      <c r="H821" s="18">
        <f t="shared" si="46"/>
        <v>0</v>
      </c>
      <c r="I821" s="18" t="s">
        <v>19</v>
      </c>
      <c r="J821" s="33"/>
      <c r="K821" s="33"/>
      <c r="L821" s="33"/>
      <c r="M821" s="33"/>
      <c r="N821" s="33"/>
      <c r="O821" s="33"/>
      <c r="P821" s="33"/>
      <c r="Q821" s="33"/>
      <c r="R821" s="33"/>
      <c r="S821" s="33"/>
      <c r="T821" s="33"/>
      <c r="U821" s="33"/>
      <c r="V821" s="33"/>
      <c r="W821" s="33"/>
      <c r="X821" s="33"/>
      <c r="Y821" s="33"/>
      <c r="Z821" s="33"/>
      <c r="AA821" s="33"/>
      <c r="AB821" s="33"/>
      <c r="AC821" s="33"/>
      <c r="AD821" s="33"/>
      <c r="AE821" s="33"/>
      <c r="AF821" s="33"/>
      <c r="AG821" s="33"/>
      <c r="AH821" s="33"/>
      <c r="AI821" s="33"/>
      <c r="AJ821" s="33"/>
    </row>
    <row r="822" spans="1:36" s="41" customFormat="1" ht="75" customHeight="1" x14ac:dyDescent="0.25">
      <c r="A822" s="15" t="s">
        <v>672</v>
      </c>
      <c r="B822" s="16" t="s">
        <v>1256</v>
      </c>
      <c r="C822" s="15" t="s">
        <v>1422</v>
      </c>
      <c r="D822" s="17">
        <v>45108</v>
      </c>
      <c r="E822" s="27">
        <v>4584</v>
      </c>
      <c r="F822" s="18" t="s">
        <v>14</v>
      </c>
      <c r="G822" s="27">
        <v>4584</v>
      </c>
      <c r="H822" s="18">
        <f t="shared" si="46"/>
        <v>0</v>
      </c>
      <c r="I822" s="18" t="s">
        <v>19</v>
      </c>
      <c r="J822" s="33"/>
      <c r="K822" s="33"/>
      <c r="L822" s="33"/>
      <c r="M822" s="33"/>
      <c r="N822" s="33"/>
      <c r="O822" s="33"/>
      <c r="P822" s="33"/>
      <c r="Q822" s="33"/>
      <c r="R822" s="33"/>
      <c r="S822" s="33"/>
      <c r="T822" s="33"/>
      <c r="U822" s="33"/>
      <c r="V822" s="33"/>
      <c r="W822" s="33"/>
      <c r="X822" s="33"/>
      <c r="Y822" s="33"/>
      <c r="Z822" s="33"/>
      <c r="AA822" s="33"/>
      <c r="AB822" s="33"/>
      <c r="AC822" s="33"/>
      <c r="AD822" s="33"/>
      <c r="AE822" s="33"/>
      <c r="AF822" s="33"/>
      <c r="AG822" s="33"/>
      <c r="AH822" s="33"/>
      <c r="AI822" s="33"/>
      <c r="AJ822" s="33"/>
    </row>
    <row r="823" spans="1:36" s="41" customFormat="1" ht="90" customHeight="1" x14ac:dyDescent="0.25">
      <c r="A823" s="15" t="s">
        <v>672</v>
      </c>
      <c r="B823" s="16" t="s">
        <v>1256</v>
      </c>
      <c r="C823" s="15" t="s">
        <v>1423</v>
      </c>
      <c r="D823" s="17">
        <v>45108</v>
      </c>
      <c r="E823" s="27">
        <v>1528</v>
      </c>
      <c r="F823" s="18" t="s">
        <v>14</v>
      </c>
      <c r="G823" s="27">
        <v>1528</v>
      </c>
      <c r="H823" s="18">
        <f t="shared" si="46"/>
        <v>0</v>
      </c>
      <c r="I823" s="18" t="s">
        <v>19</v>
      </c>
      <c r="J823" s="33"/>
      <c r="K823" s="33"/>
      <c r="L823" s="33"/>
      <c r="M823" s="33"/>
      <c r="N823" s="33"/>
      <c r="O823" s="33"/>
      <c r="P823" s="33"/>
      <c r="Q823" s="33"/>
      <c r="R823" s="33"/>
      <c r="S823" s="33"/>
      <c r="T823" s="33"/>
      <c r="U823" s="33"/>
      <c r="V823" s="33"/>
      <c r="W823" s="33"/>
      <c r="X823" s="33"/>
      <c r="Y823" s="33"/>
      <c r="Z823" s="33"/>
      <c r="AA823" s="33"/>
      <c r="AB823" s="33"/>
      <c r="AC823" s="33"/>
      <c r="AD823" s="33"/>
      <c r="AE823" s="33"/>
      <c r="AF823" s="33"/>
      <c r="AG823" s="33"/>
      <c r="AH823" s="33"/>
      <c r="AI823" s="33"/>
      <c r="AJ823" s="33"/>
    </row>
    <row r="824" spans="1:36" s="41" customFormat="1" ht="75" customHeight="1" x14ac:dyDescent="0.25">
      <c r="A824" s="39" t="s">
        <v>672</v>
      </c>
      <c r="B824" s="34" t="s">
        <v>1256</v>
      </c>
      <c r="C824" s="15" t="s">
        <v>1424</v>
      </c>
      <c r="D824" s="17">
        <v>45108</v>
      </c>
      <c r="E824" s="27">
        <v>4584</v>
      </c>
      <c r="F824" s="18" t="s">
        <v>14</v>
      </c>
      <c r="G824" s="27">
        <v>4584</v>
      </c>
      <c r="H824" s="18">
        <f t="shared" si="46"/>
        <v>0</v>
      </c>
      <c r="I824" s="18" t="s">
        <v>19</v>
      </c>
      <c r="J824" s="33"/>
      <c r="K824" s="33"/>
      <c r="L824" s="33"/>
      <c r="M824" s="33"/>
      <c r="N824" s="33"/>
      <c r="O824" s="33"/>
      <c r="P824" s="33"/>
      <c r="Q824" s="33"/>
      <c r="R824" s="33"/>
      <c r="S824" s="33"/>
      <c r="T824" s="33"/>
      <c r="U824" s="33"/>
      <c r="V824" s="33"/>
      <c r="W824" s="33"/>
      <c r="X824" s="33"/>
      <c r="Y824" s="33"/>
      <c r="Z824" s="33"/>
      <c r="AA824" s="33"/>
      <c r="AB824" s="33"/>
      <c r="AC824" s="33"/>
      <c r="AD824" s="33"/>
      <c r="AE824" s="33"/>
      <c r="AF824" s="33"/>
      <c r="AG824" s="33"/>
      <c r="AH824" s="33"/>
      <c r="AI824" s="33"/>
      <c r="AJ824" s="33"/>
    </row>
    <row r="825" spans="1:36" s="41" customFormat="1" ht="75" customHeight="1" x14ac:dyDescent="0.25">
      <c r="A825" s="39" t="s">
        <v>153</v>
      </c>
      <c r="B825" s="34" t="s">
        <v>154</v>
      </c>
      <c r="C825" s="15" t="s">
        <v>1425</v>
      </c>
      <c r="D825" s="17">
        <v>45110</v>
      </c>
      <c r="E825" s="27">
        <v>4307</v>
      </c>
      <c r="F825" s="18" t="s">
        <v>14</v>
      </c>
      <c r="G825" s="27">
        <v>4307</v>
      </c>
      <c r="H825" s="18">
        <f t="shared" si="46"/>
        <v>0</v>
      </c>
      <c r="I825" s="18" t="s">
        <v>19</v>
      </c>
      <c r="J825" s="33"/>
      <c r="K825" s="33"/>
      <c r="L825" s="33"/>
      <c r="M825" s="33"/>
      <c r="N825" s="33"/>
      <c r="O825" s="33"/>
      <c r="P825" s="33"/>
      <c r="Q825" s="33"/>
      <c r="R825" s="33"/>
      <c r="S825" s="33"/>
      <c r="T825" s="33"/>
      <c r="U825" s="33"/>
      <c r="V825" s="33"/>
      <c r="W825" s="33"/>
      <c r="X825" s="33"/>
      <c r="Y825" s="33"/>
      <c r="Z825" s="33"/>
      <c r="AA825" s="33"/>
      <c r="AB825" s="33"/>
      <c r="AC825" s="33"/>
      <c r="AD825" s="33"/>
      <c r="AE825" s="33"/>
      <c r="AF825" s="33"/>
      <c r="AG825" s="33"/>
      <c r="AH825" s="33"/>
      <c r="AI825" s="33"/>
      <c r="AJ825" s="33"/>
    </row>
    <row r="826" spans="1:36" s="41" customFormat="1" ht="75" customHeight="1" x14ac:dyDescent="0.25">
      <c r="A826" s="39" t="s">
        <v>334</v>
      </c>
      <c r="B826" s="34" t="s">
        <v>1426</v>
      </c>
      <c r="C826" s="15" t="s">
        <v>1427</v>
      </c>
      <c r="D826" s="17">
        <v>45110</v>
      </c>
      <c r="E826" s="27">
        <v>11666.67</v>
      </c>
      <c r="F826" s="18" t="s">
        <v>14</v>
      </c>
      <c r="G826" s="27">
        <v>11666.67</v>
      </c>
      <c r="H826" s="18">
        <f t="shared" si="46"/>
        <v>0</v>
      </c>
      <c r="I826" s="18" t="s">
        <v>19</v>
      </c>
      <c r="J826" s="33"/>
      <c r="K826" s="33"/>
      <c r="L826" s="33"/>
      <c r="M826" s="33"/>
      <c r="N826" s="33"/>
      <c r="O826" s="33"/>
      <c r="P826" s="33"/>
      <c r="Q826" s="33"/>
      <c r="R826" s="33"/>
      <c r="S826" s="33"/>
      <c r="T826" s="33"/>
      <c r="U826" s="33"/>
      <c r="V826" s="33"/>
      <c r="W826" s="33"/>
      <c r="X826" s="33"/>
      <c r="Y826" s="33"/>
      <c r="Z826" s="33"/>
      <c r="AA826" s="33"/>
      <c r="AB826" s="33"/>
      <c r="AC826" s="33"/>
      <c r="AD826" s="33"/>
      <c r="AE826" s="33"/>
      <c r="AF826" s="33"/>
      <c r="AG826" s="33"/>
      <c r="AH826" s="33"/>
      <c r="AI826" s="33"/>
      <c r="AJ826" s="33"/>
    </row>
    <row r="827" spans="1:36" s="41" customFormat="1" ht="30" customHeight="1" x14ac:dyDescent="0.25">
      <c r="A827" s="15" t="s">
        <v>169</v>
      </c>
      <c r="B827" s="34" t="s">
        <v>1428</v>
      </c>
      <c r="C827" s="15" t="s">
        <v>1429</v>
      </c>
      <c r="D827" s="17">
        <v>45110</v>
      </c>
      <c r="E827" s="27">
        <v>23065.98</v>
      </c>
      <c r="F827" s="18" t="s">
        <v>14</v>
      </c>
      <c r="G827" s="27">
        <v>23065.98</v>
      </c>
      <c r="H827" s="18">
        <f t="shared" si="46"/>
        <v>0</v>
      </c>
      <c r="I827" s="18" t="s">
        <v>19</v>
      </c>
      <c r="J827" s="33"/>
      <c r="K827" s="33"/>
      <c r="L827" s="33"/>
      <c r="M827" s="33"/>
      <c r="N827" s="33"/>
      <c r="O827" s="33"/>
      <c r="P827" s="33"/>
      <c r="Q827" s="33"/>
      <c r="R827" s="33"/>
      <c r="S827" s="33"/>
      <c r="T827" s="33"/>
      <c r="U827" s="33"/>
      <c r="V827" s="33"/>
      <c r="W827" s="33"/>
      <c r="X827" s="33"/>
      <c r="Y827" s="33"/>
      <c r="Z827" s="33"/>
      <c r="AA827" s="33"/>
      <c r="AB827" s="33"/>
      <c r="AC827" s="33"/>
      <c r="AD827" s="33"/>
      <c r="AE827" s="33"/>
      <c r="AF827" s="33"/>
      <c r="AG827" s="33"/>
      <c r="AH827" s="33"/>
      <c r="AI827" s="33"/>
      <c r="AJ827" s="33"/>
    </row>
    <row r="828" spans="1:36" s="41" customFormat="1" ht="60" customHeight="1" x14ac:dyDescent="0.25">
      <c r="A828" s="15" t="s">
        <v>169</v>
      </c>
      <c r="B828" s="16" t="s">
        <v>172</v>
      </c>
      <c r="C828" s="15" t="s">
        <v>1430</v>
      </c>
      <c r="D828" s="17">
        <v>45110</v>
      </c>
      <c r="E828" s="27">
        <v>2130</v>
      </c>
      <c r="F828" s="18" t="s">
        <v>14</v>
      </c>
      <c r="G828" s="27">
        <v>2130</v>
      </c>
      <c r="H828" s="18">
        <f t="shared" si="46"/>
        <v>0</v>
      </c>
      <c r="I828" s="18" t="s">
        <v>19</v>
      </c>
      <c r="J828" s="33"/>
      <c r="K828" s="33"/>
      <c r="L828" s="33"/>
      <c r="M828" s="33"/>
      <c r="N828" s="33"/>
      <c r="O828" s="33"/>
      <c r="P828" s="33"/>
      <c r="Q828" s="33"/>
      <c r="R828" s="33"/>
      <c r="S828" s="33"/>
      <c r="T828" s="33"/>
      <c r="U828" s="33"/>
      <c r="V828" s="33"/>
      <c r="W828" s="33"/>
      <c r="X828" s="33"/>
      <c r="Y828" s="33"/>
      <c r="Z828" s="33"/>
      <c r="AA828" s="33"/>
      <c r="AB828" s="33"/>
      <c r="AC828" s="33"/>
      <c r="AD828" s="33"/>
      <c r="AE828" s="33"/>
      <c r="AF828" s="33"/>
      <c r="AG828" s="33"/>
      <c r="AH828" s="33"/>
      <c r="AI828" s="33"/>
      <c r="AJ828" s="33"/>
    </row>
    <row r="829" spans="1:36" s="41" customFormat="1" ht="60" customHeight="1" x14ac:dyDescent="0.25">
      <c r="A829" s="15" t="s">
        <v>169</v>
      </c>
      <c r="B829" s="16" t="s">
        <v>173</v>
      </c>
      <c r="C829" s="15" t="s">
        <v>1429</v>
      </c>
      <c r="D829" s="17">
        <v>45110</v>
      </c>
      <c r="E829" s="27">
        <v>2127</v>
      </c>
      <c r="F829" s="18" t="s">
        <v>14</v>
      </c>
      <c r="G829" s="27">
        <v>2127</v>
      </c>
      <c r="H829" s="18">
        <f t="shared" si="46"/>
        <v>0</v>
      </c>
      <c r="I829" s="18" t="s">
        <v>19</v>
      </c>
      <c r="J829" s="33"/>
      <c r="K829" s="33"/>
      <c r="L829" s="33"/>
      <c r="M829" s="33"/>
      <c r="N829" s="33"/>
      <c r="O829" s="33"/>
      <c r="P829" s="33"/>
      <c r="Q829" s="33"/>
      <c r="R829" s="33"/>
      <c r="S829" s="33"/>
      <c r="T829" s="33"/>
      <c r="U829" s="33"/>
      <c r="V829" s="33"/>
      <c r="W829" s="33"/>
      <c r="X829" s="33"/>
      <c r="Y829" s="33"/>
      <c r="Z829" s="33"/>
      <c r="AA829" s="33"/>
      <c r="AB829" s="33"/>
      <c r="AC829" s="33"/>
      <c r="AD829" s="33"/>
      <c r="AE829" s="33"/>
      <c r="AF829" s="33"/>
      <c r="AG829" s="33"/>
      <c r="AH829" s="33"/>
      <c r="AI829" s="33"/>
      <c r="AJ829" s="33"/>
    </row>
    <row r="830" spans="1:36" s="41" customFormat="1" ht="30" customHeight="1" x14ac:dyDescent="0.25">
      <c r="A830" s="15" t="s">
        <v>169</v>
      </c>
      <c r="B830" s="16" t="s">
        <v>174</v>
      </c>
      <c r="C830" s="15" t="s">
        <v>1429</v>
      </c>
      <c r="D830" s="17">
        <v>45110</v>
      </c>
      <c r="E830" s="27">
        <v>360</v>
      </c>
      <c r="F830" s="18" t="s">
        <v>14</v>
      </c>
      <c r="G830" s="27">
        <v>360</v>
      </c>
      <c r="H830" s="18">
        <f t="shared" si="46"/>
        <v>0</v>
      </c>
      <c r="I830" s="18" t="s">
        <v>19</v>
      </c>
      <c r="J830" s="33"/>
      <c r="K830" s="33"/>
      <c r="L830" s="33"/>
      <c r="M830" s="33"/>
      <c r="N830" s="33"/>
      <c r="O830" s="33"/>
      <c r="P830" s="33"/>
      <c r="Q830" s="33"/>
      <c r="R830" s="33"/>
      <c r="S830" s="33"/>
      <c r="T830" s="33"/>
      <c r="U830" s="33"/>
      <c r="V830" s="33"/>
      <c r="W830" s="33"/>
      <c r="X830" s="33"/>
      <c r="Y830" s="33"/>
      <c r="Z830" s="33"/>
      <c r="AA830" s="33"/>
      <c r="AB830" s="33"/>
      <c r="AC830" s="33"/>
      <c r="AD830" s="33"/>
      <c r="AE830" s="33"/>
      <c r="AF830" s="33"/>
      <c r="AG830" s="33"/>
      <c r="AH830" s="33"/>
      <c r="AI830" s="33"/>
      <c r="AJ830" s="33"/>
    </row>
    <row r="831" spans="1:36" s="41" customFormat="1" ht="30" customHeight="1" x14ac:dyDescent="0.25">
      <c r="A831" s="15" t="s">
        <v>303</v>
      </c>
      <c r="B831" s="16" t="s">
        <v>1922</v>
      </c>
      <c r="C831" s="15" t="s">
        <v>1431</v>
      </c>
      <c r="D831" s="17">
        <v>45111</v>
      </c>
      <c r="E831" s="27">
        <v>5000</v>
      </c>
      <c r="F831" s="18" t="s">
        <v>14</v>
      </c>
      <c r="G831" s="27">
        <v>5000</v>
      </c>
      <c r="H831" s="18">
        <f t="shared" si="46"/>
        <v>0</v>
      </c>
      <c r="I831" s="18" t="s">
        <v>19</v>
      </c>
      <c r="J831" s="33"/>
      <c r="K831" s="33"/>
      <c r="L831" s="33"/>
      <c r="M831" s="33"/>
      <c r="N831" s="33"/>
      <c r="O831" s="33"/>
      <c r="P831" s="33"/>
      <c r="Q831" s="33"/>
      <c r="R831" s="33"/>
      <c r="S831" s="33"/>
      <c r="T831" s="33"/>
      <c r="U831" s="33"/>
      <c r="V831" s="33"/>
      <c r="W831" s="33"/>
      <c r="X831" s="33"/>
      <c r="Y831" s="33"/>
      <c r="Z831" s="33"/>
      <c r="AA831" s="33"/>
      <c r="AB831" s="33"/>
      <c r="AC831" s="33"/>
      <c r="AD831" s="33"/>
      <c r="AE831" s="33"/>
      <c r="AF831" s="33"/>
      <c r="AG831" s="33"/>
      <c r="AH831" s="33"/>
      <c r="AI831" s="33"/>
      <c r="AJ831" s="33"/>
    </row>
    <row r="832" spans="1:36" s="41" customFormat="1" ht="45" customHeight="1" x14ac:dyDescent="0.25">
      <c r="A832" s="15" t="s">
        <v>303</v>
      </c>
      <c r="B832" s="16" t="s">
        <v>1432</v>
      </c>
      <c r="C832" s="15" t="s">
        <v>1433</v>
      </c>
      <c r="D832" s="17">
        <v>45111</v>
      </c>
      <c r="E832" s="27">
        <v>57000</v>
      </c>
      <c r="F832" s="18" t="s">
        <v>14</v>
      </c>
      <c r="G832" s="27">
        <v>57000</v>
      </c>
      <c r="H832" s="18">
        <f t="shared" si="46"/>
        <v>0</v>
      </c>
      <c r="I832" s="18" t="s">
        <v>19</v>
      </c>
      <c r="J832" s="33"/>
      <c r="K832" s="33"/>
      <c r="L832" s="33"/>
      <c r="M832" s="33"/>
      <c r="N832" s="33"/>
      <c r="O832" s="33"/>
      <c r="P832" s="33"/>
      <c r="Q832" s="33"/>
      <c r="R832" s="33"/>
      <c r="S832" s="33"/>
      <c r="T832" s="33"/>
      <c r="U832" s="33"/>
      <c r="V832" s="33"/>
      <c r="W832" s="33"/>
      <c r="X832" s="33"/>
      <c r="Y832" s="33"/>
      <c r="Z832" s="33"/>
      <c r="AA832" s="33"/>
      <c r="AB832" s="33"/>
      <c r="AC832" s="33"/>
      <c r="AD832" s="33"/>
      <c r="AE832" s="33"/>
      <c r="AF832" s="33"/>
      <c r="AG832" s="33"/>
      <c r="AH832" s="33"/>
      <c r="AI832" s="33"/>
      <c r="AJ832" s="33"/>
    </row>
    <row r="833" spans="1:36" s="41" customFormat="1" ht="45" customHeight="1" x14ac:dyDescent="0.25">
      <c r="A833" s="15" t="s">
        <v>1434</v>
      </c>
      <c r="B833" s="16" t="s">
        <v>1435</v>
      </c>
      <c r="C833" s="15" t="s">
        <v>1377</v>
      </c>
      <c r="D833" s="17">
        <v>45111</v>
      </c>
      <c r="E833" s="27">
        <v>71128.45</v>
      </c>
      <c r="F833" s="18" t="s">
        <v>14</v>
      </c>
      <c r="G833" s="27">
        <v>71128.45</v>
      </c>
      <c r="H833" s="18">
        <f t="shared" si="46"/>
        <v>0</v>
      </c>
      <c r="I833" s="18" t="s">
        <v>19</v>
      </c>
      <c r="J833" s="33"/>
      <c r="K833" s="33"/>
      <c r="L833" s="33"/>
      <c r="M833" s="33"/>
      <c r="N833" s="33"/>
      <c r="O833" s="33"/>
      <c r="P833" s="33"/>
      <c r="Q833" s="33"/>
      <c r="R833" s="33"/>
      <c r="S833" s="33"/>
      <c r="T833" s="33"/>
      <c r="U833" s="33"/>
      <c r="V833" s="33"/>
      <c r="W833" s="33"/>
      <c r="X833" s="33"/>
      <c r="Y833" s="33"/>
      <c r="Z833" s="33"/>
      <c r="AA833" s="33"/>
      <c r="AB833" s="33"/>
      <c r="AC833" s="33"/>
      <c r="AD833" s="33"/>
      <c r="AE833" s="33"/>
      <c r="AF833" s="33"/>
      <c r="AG833" s="33"/>
      <c r="AH833" s="33"/>
      <c r="AI833" s="33"/>
      <c r="AJ833" s="33"/>
    </row>
    <row r="834" spans="1:36" s="41" customFormat="1" ht="60" customHeight="1" x14ac:dyDescent="0.25">
      <c r="A834" s="15" t="s">
        <v>817</v>
      </c>
      <c r="B834" s="16" t="s">
        <v>1436</v>
      </c>
      <c r="C834" s="15" t="s">
        <v>1437</v>
      </c>
      <c r="D834" s="17">
        <v>45111</v>
      </c>
      <c r="E834" s="27">
        <v>28700</v>
      </c>
      <c r="F834" s="18" t="s">
        <v>14</v>
      </c>
      <c r="G834" s="27">
        <v>28700</v>
      </c>
      <c r="H834" s="18">
        <f t="shared" si="46"/>
        <v>0</v>
      </c>
      <c r="I834" s="18" t="s">
        <v>19</v>
      </c>
      <c r="J834" s="33"/>
      <c r="K834" s="33"/>
      <c r="L834" s="33"/>
      <c r="M834" s="33"/>
      <c r="N834" s="33"/>
      <c r="O834" s="33"/>
      <c r="P834" s="33"/>
      <c r="Q834" s="33"/>
      <c r="R834" s="33"/>
      <c r="S834" s="33"/>
      <c r="T834" s="33"/>
      <c r="U834" s="33"/>
      <c r="V834" s="33"/>
      <c r="W834" s="33"/>
      <c r="X834" s="33"/>
      <c r="Y834" s="33"/>
      <c r="Z834" s="33"/>
      <c r="AA834" s="33"/>
      <c r="AB834" s="33"/>
      <c r="AC834" s="33"/>
      <c r="AD834" s="33"/>
      <c r="AE834" s="33"/>
      <c r="AF834" s="33"/>
      <c r="AG834" s="33"/>
      <c r="AH834" s="33"/>
      <c r="AI834" s="33"/>
      <c r="AJ834" s="33"/>
    </row>
    <row r="835" spans="1:36" s="41" customFormat="1" ht="45" customHeight="1" x14ac:dyDescent="0.25">
      <c r="A835" s="15" t="s">
        <v>1438</v>
      </c>
      <c r="B835" s="34" t="s">
        <v>1439</v>
      </c>
      <c r="C835" s="15">
        <v>7229</v>
      </c>
      <c r="D835" s="17">
        <v>45111</v>
      </c>
      <c r="E835" s="27">
        <v>2700</v>
      </c>
      <c r="F835" s="18" t="s">
        <v>14</v>
      </c>
      <c r="G835" s="27">
        <v>2700</v>
      </c>
      <c r="H835" s="18">
        <f t="shared" si="46"/>
        <v>0</v>
      </c>
      <c r="I835" s="18" t="s">
        <v>19</v>
      </c>
      <c r="J835" s="33"/>
      <c r="K835" s="33"/>
      <c r="L835" s="33"/>
      <c r="M835" s="33"/>
      <c r="N835" s="33"/>
      <c r="O835" s="33"/>
      <c r="P835" s="33"/>
      <c r="Q835" s="33"/>
      <c r="R835" s="33"/>
      <c r="S835" s="33"/>
      <c r="T835" s="33"/>
      <c r="U835" s="33"/>
      <c r="V835" s="33"/>
      <c r="W835" s="33"/>
      <c r="X835" s="33"/>
      <c r="Y835" s="33"/>
      <c r="Z835" s="33"/>
      <c r="AA835" s="33"/>
      <c r="AB835" s="33"/>
      <c r="AC835" s="33"/>
      <c r="AD835" s="33"/>
      <c r="AE835" s="33"/>
      <c r="AF835" s="33"/>
      <c r="AG835" s="33"/>
      <c r="AH835" s="33"/>
      <c r="AI835" s="33"/>
      <c r="AJ835" s="33"/>
    </row>
    <row r="836" spans="1:36" s="41" customFormat="1" ht="60" customHeight="1" x14ac:dyDescent="0.25">
      <c r="A836" s="15" t="s">
        <v>245</v>
      </c>
      <c r="B836" s="34" t="s">
        <v>1440</v>
      </c>
      <c r="C836" s="15" t="s">
        <v>1441</v>
      </c>
      <c r="D836" s="17">
        <v>45112</v>
      </c>
      <c r="E836" s="27">
        <v>2730.55</v>
      </c>
      <c r="F836" s="18" t="s">
        <v>14</v>
      </c>
      <c r="G836" s="27">
        <v>2730.55</v>
      </c>
      <c r="H836" s="18">
        <f t="shared" si="46"/>
        <v>0</v>
      </c>
      <c r="I836" s="18" t="s">
        <v>19</v>
      </c>
      <c r="J836" s="33"/>
      <c r="K836" s="33"/>
      <c r="L836" s="33"/>
      <c r="M836" s="33"/>
      <c r="N836" s="33"/>
      <c r="O836" s="33"/>
      <c r="P836" s="33"/>
      <c r="Q836" s="33"/>
      <c r="R836" s="33"/>
      <c r="S836" s="33"/>
      <c r="T836" s="33"/>
      <c r="U836" s="33"/>
      <c r="V836" s="33"/>
      <c r="W836" s="33"/>
      <c r="X836" s="33"/>
      <c r="Y836" s="33"/>
      <c r="Z836" s="33"/>
      <c r="AA836" s="33"/>
      <c r="AB836" s="33"/>
      <c r="AC836" s="33"/>
      <c r="AD836" s="33"/>
      <c r="AE836" s="33"/>
      <c r="AF836" s="33"/>
      <c r="AG836" s="33"/>
      <c r="AH836" s="33"/>
      <c r="AI836" s="33"/>
      <c r="AJ836" s="33"/>
    </row>
    <row r="837" spans="1:36" s="47" customFormat="1" ht="45" customHeight="1" x14ac:dyDescent="0.25">
      <c r="A837" s="15" t="s">
        <v>1192</v>
      </c>
      <c r="B837" s="16" t="s">
        <v>1442</v>
      </c>
      <c r="C837" s="15" t="s">
        <v>1443</v>
      </c>
      <c r="D837" s="17">
        <v>45112</v>
      </c>
      <c r="E837" s="27">
        <v>36285</v>
      </c>
      <c r="F837" s="18" t="s">
        <v>14</v>
      </c>
      <c r="G837" s="27">
        <v>36285</v>
      </c>
      <c r="H837" s="18">
        <f t="shared" si="46"/>
        <v>0</v>
      </c>
      <c r="I837" s="18" t="s">
        <v>19</v>
      </c>
      <c r="J837" s="5"/>
      <c r="K837" s="5"/>
      <c r="L837" s="5"/>
      <c r="M837" s="5"/>
      <c r="N837" s="5"/>
      <c r="O837" s="5"/>
      <c r="P837" s="5"/>
      <c r="Q837" s="5"/>
      <c r="R837" s="5"/>
      <c r="S837" s="5"/>
      <c r="T837" s="5"/>
      <c r="U837" s="5"/>
      <c r="V837" s="5"/>
      <c r="W837" s="5"/>
      <c r="X837" s="5"/>
      <c r="Y837" s="5"/>
      <c r="Z837" s="5"/>
      <c r="AA837" s="5"/>
      <c r="AB837" s="5"/>
      <c r="AC837" s="5"/>
      <c r="AD837" s="5"/>
      <c r="AE837" s="5"/>
      <c r="AF837" s="5"/>
      <c r="AG837" s="5"/>
      <c r="AH837" s="5"/>
      <c r="AI837" s="5"/>
      <c r="AJ837" s="5"/>
    </row>
    <row r="838" spans="1:36" s="41" customFormat="1" ht="60" customHeight="1" x14ac:dyDescent="0.25">
      <c r="A838" s="15" t="s">
        <v>1444</v>
      </c>
      <c r="B838" s="16" t="s">
        <v>1445</v>
      </c>
      <c r="C838" s="15">
        <v>7310</v>
      </c>
      <c r="D838" s="17">
        <v>45113</v>
      </c>
      <c r="E838" s="27">
        <v>6000</v>
      </c>
      <c r="F838" s="18" t="s">
        <v>14</v>
      </c>
      <c r="G838" s="27">
        <v>6000</v>
      </c>
      <c r="H838" s="18">
        <f t="shared" si="46"/>
        <v>0</v>
      </c>
      <c r="I838" s="18" t="s">
        <v>19</v>
      </c>
      <c r="J838" s="33"/>
      <c r="K838" s="33"/>
      <c r="L838" s="33"/>
      <c r="M838" s="33"/>
      <c r="N838" s="33"/>
      <c r="O838" s="33"/>
      <c r="P838" s="33"/>
      <c r="Q838" s="33"/>
      <c r="R838" s="33"/>
      <c r="S838" s="33"/>
      <c r="T838" s="33"/>
      <c r="U838" s="33"/>
      <c r="V838" s="33"/>
      <c r="W838" s="33"/>
      <c r="X838" s="33"/>
      <c r="Y838" s="33"/>
      <c r="Z838" s="33"/>
      <c r="AA838" s="33"/>
      <c r="AB838" s="33"/>
      <c r="AC838" s="33"/>
      <c r="AD838" s="33"/>
      <c r="AE838" s="33"/>
      <c r="AF838" s="33"/>
      <c r="AG838" s="33"/>
      <c r="AH838" s="33"/>
      <c r="AI838" s="33"/>
      <c r="AJ838" s="33"/>
    </row>
    <row r="839" spans="1:36" s="76" customFormat="1" ht="60" customHeight="1" x14ac:dyDescent="0.25">
      <c r="A839" s="15" t="s">
        <v>1032</v>
      </c>
      <c r="B839" s="34" t="s">
        <v>1446</v>
      </c>
      <c r="C839" s="15" t="s">
        <v>1447</v>
      </c>
      <c r="D839" s="17">
        <v>45113</v>
      </c>
      <c r="E839" s="27">
        <v>16437.400000000001</v>
      </c>
      <c r="F839" s="18" t="s">
        <v>14</v>
      </c>
      <c r="G839" s="27">
        <v>16437.400000000001</v>
      </c>
      <c r="H839" s="18">
        <f t="shared" si="46"/>
        <v>0</v>
      </c>
      <c r="I839" s="18" t="s">
        <v>19</v>
      </c>
      <c r="J839" s="33"/>
      <c r="K839" s="33"/>
      <c r="L839" s="33"/>
      <c r="M839" s="33"/>
      <c r="N839" s="33"/>
      <c r="O839" s="33"/>
      <c r="P839" s="33"/>
      <c r="Q839" s="33"/>
      <c r="R839" s="33"/>
      <c r="S839" s="33"/>
      <c r="T839" s="33"/>
      <c r="U839" s="33"/>
      <c r="V839" s="33"/>
      <c r="W839" s="33"/>
      <c r="X839" s="33"/>
      <c r="Y839" s="33"/>
      <c r="Z839" s="33"/>
      <c r="AA839" s="33"/>
      <c r="AB839" s="33"/>
      <c r="AC839" s="33"/>
      <c r="AD839" s="33"/>
      <c r="AE839" s="33"/>
      <c r="AF839" s="33"/>
      <c r="AG839" s="33"/>
      <c r="AH839" s="33"/>
      <c r="AI839" s="33"/>
      <c r="AJ839" s="33"/>
    </row>
    <row r="840" spans="1:36" s="41" customFormat="1" ht="45" customHeight="1" x14ac:dyDescent="0.25">
      <c r="A840" s="15" t="s">
        <v>1964</v>
      </c>
      <c r="B840" s="16" t="s">
        <v>1448</v>
      </c>
      <c r="C840" s="15" t="s">
        <v>1587</v>
      </c>
      <c r="D840" s="17">
        <v>45113</v>
      </c>
      <c r="E840" s="27">
        <v>69598.399999999994</v>
      </c>
      <c r="F840" s="18" t="s">
        <v>14</v>
      </c>
      <c r="G840" s="27">
        <v>69598.399999999994</v>
      </c>
      <c r="H840" s="18">
        <f t="shared" si="46"/>
        <v>0</v>
      </c>
      <c r="I840" s="18" t="s">
        <v>19</v>
      </c>
      <c r="J840" s="33"/>
      <c r="K840" s="33"/>
      <c r="L840" s="33"/>
      <c r="M840" s="33"/>
      <c r="N840" s="33"/>
      <c r="O840" s="33"/>
      <c r="P840" s="33"/>
      <c r="Q840" s="33"/>
      <c r="R840" s="33"/>
      <c r="S840" s="33"/>
      <c r="T840" s="33"/>
      <c r="U840" s="33"/>
      <c r="V840" s="33"/>
      <c r="W840" s="33"/>
      <c r="X840" s="33"/>
      <c r="Y840" s="33"/>
      <c r="Z840" s="33"/>
      <c r="AA840" s="33"/>
      <c r="AB840" s="33"/>
      <c r="AC840" s="33"/>
      <c r="AD840" s="33"/>
      <c r="AE840" s="33"/>
      <c r="AF840" s="33"/>
      <c r="AG840" s="33"/>
      <c r="AH840" s="33"/>
      <c r="AI840" s="33"/>
      <c r="AJ840" s="33"/>
    </row>
    <row r="841" spans="1:36" s="76" customFormat="1" ht="60" customHeight="1" x14ac:dyDescent="0.25">
      <c r="A841" s="15" t="s">
        <v>1039</v>
      </c>
      <c r="B841" s="34" t="s">
        <v>1449</v>
      </c>
      <c r="C841" s="15" t="s">
        <v>1450</v>
      </c>
      <c r="D841" s="17">
        <v>45113</v>
      </c>
      <c r="E841" s="27">
        <v>29500</v>
      </c>
      <c r="F841" s="18" t="s">
        <v>14</v>
      </c>
      <c r="G841" s="27">
        <v>29500</v>
      </c>
      <c r="H841" s="18">
        <f t="shared" si="46"/>
        <v>0</v>
      </c>
      <c r="I841" s="18" t="s">
        <v>19</v>
      </c>
      <c r="J841" s="33"/>
      <c r="K841" s="33"/>
      <c r="L841" s="33"/>
      <c r="M841" s="33"/>
      <c r="N841" s="33"/>
      <c r="O841" s="33"/>
      <c r="P841" s="33"/>
      <c r="Q841" s="33"/>
      <c r="R841" s="33"/>
      <c r="S841" s="33"/>
      <c r="T841" s="33"/>
      <c r="U841" s="33"/>
      <c r="V841" s="33"/>
      <c r="W841" s="33"/>
      <c r="X841" s="33"/>
      <c r="Y841" s="33"/>
      <c r="Z841" s="33"/>
      <c r="AA841" s="33"/>
      <c r="AB841" s="33"/>
      <c r="AC841" s="33"/>
      <c r="AD841" s="33"/>
      <c r="AE841" s="33"/>
      <c r="AF841" s="33"/>
      <c r="AG841" s="33"/>
      <c r="AH841" s="33"/>
      <c r="AI841" s="33"/>
      <c r="AJ841" s="33"/>
    </row>
    <row r="842" spans="1:36" s="76" customFormat="1" ht="60" customHeight="1" x14ac:dyDescent="0.25">
      <c r="A842" s="15" t="s">
        <v>303</v>
      </c>
      <c r="B842" s="34" t="s">
        <v>1451</v>
      </c>
      <c r="C842" s="15" t="s">
        <v>1452</v>
      </c>
      <c r="D842" s="17">
        <v>45113</v>
      </c>
      <c r="E842" s="27">
        <v>138062.29999999999</v>
      </c>
      <c r="F842" s="18" t="s">
        <v>14</v>
      </c>
      <c r="G842" s="27">
        <v>138062.29999999999</v>
      </c>
      <c r="H842" s="18">
        <f t="shared" si="46"/>
        <v>0</v>
      </c>
      <c r="I842" s="18" t="s">
        <v>19</v>
      </c>
      <c r="J842" s="33"/>
      <c r="K842" s="33"/>
      <c r="L842" s="33"/>
      <c r="M842" s="33"/>
      <c r="N842" s="33"/>
      <c r="O842" s="33"/>
      <c r="P842" s="33"/>
      <c r="Q842" s="33"/>
      <c r="R842" s="33"/>
      <c r="S842" s="33"/>
      <c r="T842" s="33"/>
      <c r="U842" s="33"/>
      <c r="V842" s="33"/>
      <c r="W842" s="33"/>
      <c r="X842" s="33"/>
      <c r="Y842" s="33"/>
      <c r="Z842" s="33"/>
      <c r="AA842" s="33"/>
      <c r="AB842" s="33"/>
      <c r="AC842" s="33"/>
      <c r="AD842" s="33"/>
      <c r="AE842" s="33"/>
      <c r="AF842" s="33"/>
      <c r="AG842" s="33"/>
      <c r="AH842" s="33"/>
      <c r="AI842" s="33"/>
      <c r="AJ842" s="33"/>
    </row>
    <row r="843" spans="1:36" s="41" customFormat="1" ht="60" customHeight="1" x14ac:dyDescent="0.25">
      <c r="A843" s="15" t="s">
        <v>303</v>
      </c>
      <c r="B843" s="34" t="s">
        <v>172</v>
      </c>
      <c r="C843" s="15" t="s">
        <v>1452</v>
      </c>
      <c r="D843" s="17">
        <v>45113</v>
      </c>
      <c r="E843" s="27">
        <v>10437</v>
      </c>
      <c r="F843" s="18" t="s">
        <v>14</v>
      </c>
      <c r="G843" s="27">
        <v>10437</v>
      </c>
      <c r="H843" s="18">
        <f t="shared" si="46"/>
        <v>0</v>
      </c>
      <c r="I843" s="18" t="s">
        <v>19</v>
      </c>
      <c r="J843" s="33"/>
      <c r="K843" s="33"/>
      <c r="L843" s="33"/>
      <c r="M843" s="33"/>
      <c r="N843" s="33"/>
      <c r="O843" s="33"/>
      <c r="P843" s="33"/>
      <c r="Q843" s="33"/>
      <c r="R843" s="33"/>
      <c r="S843" s="33"/>
      <c r="T843" s="33"/>
      <c r="U843" s="33"/>
      <c r="V843" s="33"/>
      <c r="W843" s="33"/>
      <c r="X843" s="33"/>
      <c r="Y843" s="33"/>
      <c r="Z843" s="33"/>
      <c r="AA843" s="33"/>
      <c r="AB843" s="33"/>
      <c r="AC843" s="33"/>
      <c r="AD843" s="33"/>
      <c r="AE843" s="33"/>
      <c r="AF843" s="33"/>
      <c r="AG843" s="33"/>
      <c r="AH843" s="33"/>
      <c r="AI843" s="33"/>
      <c r="AJ843" s="33"/>
    </row>
    <row r="844" spans="1:36" s="41" customFormat="1" ht="60" customHeight="1" x14ac:dyDescent="0.25">
      <c r="A844" s="15" t="s">
        <v>303</v>
      </c>
      <c r="B844" s="34" t="s">
        <v>173</v>
      </c>
      <c r="C844" s="15" t="s">
        <v>1452</v>
      </c>
      <c r="D844" s="17">
        <v>45113</v>
      </c>
      <c r="E844" s="27">
        <v>10422.299999999999</v>
      </c>
      <c r="F844" s="18" t="s">
        <v>14</v>
      </c>
      <c r="G844" s="27">
        <v>10422.299999999999</v>
      </c>
      <c r="H844" s="18">
        <f t="shared" si="46"/>
        <v>0</v>
      </c>
      <c r="I844" s="18" t="s">
        <v>19</v>
      </c>
      <c r="J844" s="33"/>
      <c r="K844" s="33"/>
      <c r="L844" s="33"/>
      <c r="M844" s="33"/>
      <c r="N844" s="33"/>
      <c r="O844" s="33"/>
      <c r="P844" s="33"/>
      <c r="Q844" s="33"/>
      <c r="R844" s="33"/>
      <c r="S844" s="33"/>
      <c r="T844" s="33"/>
      <c r="U844" s="33"/>
      <c r="V844" s="33"/>
      <c r="W844" s="33"/>
      <c r="X844" s="33"/>
      <c r="Y844" s="33"/>
      <c r="Z844" s="33"/>
      <c r="AA844" s="33"/>
      <c r="AB844" s="33"/>
      <c r="AC844" s="33"/>
      <c r="AD844" s="33"/>
      <c r="AE844" s="33"/>
      <c r="AF844" s="33"/>
      <c r="AG844" s="33"/>
      <c r="AH844" s="33"/>
      <c r="AI844" s="33"/>
      <c r="AJ844" s="33"/>
    </row>
    <row r="845" spans="1:36" s="41" customFormat="1" ht="30" customHeight="1" x14ac:dyDescent="0.25">
      <c r="A845" s="15" t="s">
        <v>303</v>
      </c>
      <c r="B845" s="16" t="s">
        <v>174</v>
      </c>
      <c r="C845" s="15" t="s">
        <v>1452</v>
      </c>
      <c r="D845" s="17">
        <v>45113</v>
      </c>
      <c r="E845" s="27">
        <v>1764</v>
      </c>
      <c r="F845" s="18" t="s">
        <v>14</v>
      </c>
      <c r="G845" s="27">
        <v>1764</v>
      </c>
      <c r="H845" s="18">
        <f t="shared" si="46"/>
        <v>0</v>
      </c>
      <c r="I845" s="18" t="s">
        <v>19</v>
      </c>
      <c r="J845" s="33"/>
      <c r="K845" s="33"/>
      <c r="L845" s="33"/>
      <c r="M845" s="33"/>
      <c r="N845" s="33"/>
      <c r="O845" s="33"/>
      <c r="P845" s="33"/>
      <c r="Q845" s="33"/>
      <c r="R845" s="33"/>
      <c r="S845" s="33"/>
      <c r="T845" s="33"/>
      <c r="U845" s="33"/>
      <c r="V845" s="33"/>
      <c r="W845" s="33"/>
      <c r="X845" s="33"/>
      <c r="Y845" s="33"/>
      <c r="Z845" s="33"/>
      <c r="AA845" s="33"/>
      <c r="AB845" s="33"/>
      <c r="AC845" s="33"/>
      <c r="AD845" s="33"/>
      <c r="AE845" s="33"/>
      <c r="AF845" s="33"/>
      <c r="AG845" s="33"/>
      <c r="AH845" s="33"/>
      <c r="AI845" s="33"/>
      <c r="AJ845" s="33"/>
    </row>
    <row r="846" spans="1:36" s="41" customFormat="1" ht="30" customHeight="1" x14ac:dyDescent="0.25">
      <c r="A846" s="15" t="s">
        <v>303</v>
      </c>
      <c r="B846" s="16" t="s">
        <v>970</v>
      </c>
      <c r="C846" s="15" t="s">
        <v>1452</v>
      </c>
      <c r="D846" s="17">
        <v>45113</v>
      </c>
      <c r="E846" s="27">
        <v>250</v>
      </c>
      <c r="F846" s="18" t="s">
        <v>14</v>
      </c>
      <c r="G846" s="27">
        <v>250</v>
      </c>
      <c r="H846" s="18">
        <f t="shared" si="46"/>
        <v>0</v>
      </c>
      <c r="I846" s="18" t="s">
        <v>19</v>
      </c>
      <c r="J846" s="33"/>
      <c r="K846" s="33"/>
      <c r="L846" s="33"/>
      <c r="M846" s="33"/>
      <c r="N846" s="33"/>
      <c r="O846" s="33"/>
      <c r="P846" s="33"/>
      <c r="Q846" s="33"/>
      <c r="R846" s="33"/>
      <c r="S846" s="33"/>
      <c r="T846" s="33"/>
      <c r="U846" s="33"/>
      <c r="V846" s="33"/>
      <c r="W846" s="33"/>
      <c r="X846" s="33"/>
      <c r="Y846" s="33"/>
      <c r="Z846" s="33"/>
      <c r="AA846" s="33"/>
      <c r="AB846" s="33"/>
      <c r="AC846" s="33"/>
      <c r="AD846" s="33"/>
      <c r="AE846" s="33"/>
      <c r="AF846" s="33"/>
      <c r="AG846" s="33"/>
      <c r="AH846" s="33"/>
      <c r="AI846" s="33"/>
      <c r="AJ846" s="33"/>
    </row>
    <row r="847" spans="1:36" s="41" customFormat="1" ht="45" customHeight="1" x14ac:dyDescent="0.25">
      <c r="A847" s="15" t="s">
        <v>384</v>
      </c>
      <c r="B847" s="16" t="s">
        <v>1453</v>
      </c>
      <c r="C847" s="15" t="s">
        <v>1454</v>
      </c>
      <c r="D847" s="17">
        <v>45113</v>
      </c>
      <c r="E847" s="27">
        <v>41453.4</v>
      </c>
      <c r="F847" s="18" t="s">
        <v>14</v>
      </c>
      <c r="G847" s="27">
        <v>41453.4</v>
      </c>
      <c r="H847" s="18">
        <f t="shared" si="46"/>
        <v>0</v>
      </c>
      <c r="I847" s="18" t="s">
        <v>19</v>
      </c>
      <c r="J847" s="33"/>
      <c r="K847" s="33"/>
      <c r="L847" s="33"/>
      <c r="M847" s="33"/>
      <c r="N847" s="33"/>
      <c r="O847" s="33"/>
      <c r="P847" s="33"/>
      <c r="Q847" s="33"/>
      <c r="R847" s="33"/>
      <c r="S847" s="33"/>
      <c r="T847" s="33"/>
      <c r="U847" s="33"/>
      <c r="V847" s="33"/>
      <c r="W847" s="33"/>
      <c r="X847" s="33"/>
      <c r="Y847" s="33"/>
      <c r="Z847" s="33"/>
      <c r="AA847" s="33"/>
      <c r="AB847" s="33"/>
      <c r="AC847" s="33"/>
      <c r="AD847" s="33"/>
      <c r="AE847" s="33"/>
      <c r="AF847" s="33"/>
      <c r="AG847" s="33"/>
      <c r="AH847" s="33"/>
      <c r="AI847" s="33"/>
      <c r="AJ847" s="33"/>
    </row>
    <row r="848" spans="1:36" s="41" customFormat="1" ht="60" customHeight="1" x14ac:dyDescent="0.25">
      <c r="A848" s="15" t="s">
        <v>1434</v>
      </c>
      <c r="B848" s="34" t="s">
        <v>1455</v>
      </c>
      <c r="C848" s="15" t="s">
        <v>1456</v>
      </c>
      <c r="D848" s="17">
        <v>45113</v>
      </c>
      <c r="E848" s="27">
        <v>26985.4</v>
      </c>
      <c r="F848" s="18" t="s">
        <v>14</v>
      </c>
      <c r="G848" s="27">
        <v>26985.4</v>
      </c>
      <c r="H848" s="18">
        <f t="shared" si="46"/>
        <v>0</v>
      </c>
      <c r="I848" s="18" t="s">
        <v>19</v>
      </c>
      <c r="J848" s="33"/>
      <c r="K848" s="33"/>
      <c r="L848" s="33"/>
      <c r="M848" s="33"/>
      <c r="N848" s="33"/>
      <c r="O848" s="33"/>
      <c r="P848" s="33"/>
      <c r="Q848" s="33"/>
      <c r="R848" s="33"/>
      <c r="S848" s="33"/>
      <c r="T848" s="33"/>
      <c r="U848" s="33"/>
      <c r="V848" s="33"/>
      <c r="W848" s="33"/>
      <c r="X848" s="33"/>
      <c r="Y848" s="33"/>
      <c r="Z848" s="33"/>
      <c r="AA848" s="33"/>
      <c r="AB848" s="33"/>
      <c r="AC848" s="33"/>
      <c r="AD848" s="33"/>
      <c r="AE848" s="33"/>
      <c r="AF848" s="33"/>
      <c r="AG848" s="33"/>
      <c r="AH848" s="33"/>
      <c r="AI848" s="33"/>
      <c r="AJ848" s="33"/>
    </row>
    <row r="849" spans="1:36" s="41" customFormat="1" ht="45" customHeight="1" x14ac:dyDescent="0.25">
      <c r="A849" s="15" t="s">
        <v>384</v>
      </c>
      <c r="B849" s="34" t="s">
        <v>1457</v>
      </c>
      <c r="C849" s="15" t="s">
        <v>1458</v>
      </c>
      <c r="D849" s="17">
        <v>45113</v>
      </c>
      <c r="E849" s="27">
        <v>174640</v>
      </c>
      <c r="F849" s="18" t="s">
        <v>14</v>
      </c>
      <c r="G849" s="27">
        <v>174640</v>
      </c>
      <c r="H849" s="18">
        <f t="shared" si="46"/>
        <v>0</v>
      </c>
      <c r="I849" s="18" t="s">
        <v>19</v>
      </c>
      <c r="J849" s="33"/>
      <c r="K849" s="33"/>
      <c r="L849" s="33"/>
      <c r="M849" s="33"/>
      <c r="N849" s="33"/>
      <c r="O849" s="33"/>
      <c r="P849" s="33"/>
      <c r="Q849" s="33"/>
      <c r="R849" s="33"/>
      <c r="S849" s="33"/>
      <c r="T849" s="33"/>
      <c r="U849" s="33"/>
      <c r="V849" s="33"/>
      <c r="W849" s="33"/>
      <c r="X849" s="33"/>
      <c r="Y849" s="33"/>
      <c r="Z849" s="33"/>
      <c r="AA849" s="33"/>
      <c r="AB849" s="33"/>
      <c r="AC849" s="33"/>
      <c r="AD849" s="33"/>
      <c r="AE849" s="33"/>
      <c r="AF849" s="33"/>
      <c r="AG849" s="33"/>
      <c r="AH849" s="33"/>
      <c r="AI849" s="33"/>
      <c r="AJ849" s="33"/>
    </row>
    <row r="850" spans="1:36" s="41" customFormat="1" ht="45" customHeight="1" x14ac:dyDescent="0.25">
      <c r="A850" s="15" t="s">
        <v>508</v>
      </c>
      <c r="B850" s="34" t="s">
        <v>509</v>
      </c>
      <c r="C850" s="15" t="s">
        <v>1459</v>
      </c>
      <c r="D850" s="17">
        <v>45114</v>
      </c>
      <c r="E850" s="27">
        <v>81161.58</v>
      </c>
      <c r="F850" s="18" t="s">
        <v>14</v>
      </c>
      <c r="G850" s="27">
        <v>81161.58</v>
      </c>
      <c r="H850" s="18">
        <f t="shared" si="46"/>
        <v>0</v>
      </c>
      <c r="I850" s="15" t="s">
        <v>19</v>
      </c>
      <c r="J850" s="33"/>
      <c r="K850" s="33"/>
      <c r="L850" s="33"/>
      <c r="M850" s="33"/>
      <c r="N850" s="33"/>
      <c r="O850" s="33"/>
      <c r="P850" s="33"/>
      <c r="Q850" s="33"/>
      <c r="R850" s="33"/>
      <c r="S850" s="33"/>
      <c r="T850" s="33"/>
      <c r="U850" s="33"/>
      <c r="V850" s="33"/>
      <c r="W850" s="33"/>
      <c r="X850" s="33"/>
      <c r="Y850" s="33"/>
      <c r="Z850" s="33"/>
      <c r="AA850" s="33"/>
      <c r="AB850" s="33"/>
      <c r="AC850" s="33"/>
      <c r="AD850" s="33"/>
      <c r="AE850" s="33"/>
      <c r="AF850" s="33"/>
      <c r="AG850" s="33"/>
      <c r="AH850" s="33"/>
      <c r="AI850" s="33"/>
      <c r="AJ850" s="33"/>
    </row>
    <row r="851" spans="1:36" s="41" customFormat="1" ht="60" customHeight="1" x14ac:dyDescent="0.25">
      <c r="A851" s="15" t="s">
        <v>1460</v>
      </c>
      <c r="B851" s="34" t="s">
        <v>1461</v>
      </c>
      <c r="C851" s="69" t="s">
        <v>1462</v>
      </c>
      <c r="D851" s="17">
        <v>45114</v>
      </c>
      <c r="E851" s="77">
        <v>174088</v>
      </c>
      <c r="F851" s="79" t="s">
        <v>14</v>
      </c>
      <c r="G851" s="77">
        <v>174088</v>
      </c>
      <c r="H851" s="79">
        <f t="shared" ref="H851:H882" si="47">+E851-G851</f>
        <v>0</v>
      </c>
      <c r="I851" s="69" t="s">
        <v>19</v>
      </c>
      <c r="J851" s="33"/>
      <c r="K851" s="33"/>
      <c r="L851" s="33"/>
      <c r="M851" s="33"/>
      <c r="N851" s="33"/>
      <c r="O851" s="33"/>
      <c r="P851" s="33"/>
      <c r="Q851" s="33"/>
      <c r="R851" s="33"/>
      <c r="S851" s="33"/>
      <c r="T851" s="33"/>
      <c r="U851" s="33"/>
      <c r="V851" s="33"/>
      <c r="W851" s="33"/>
      <c r="X851" s="33"/>
      <c r="Y851" s="33"/>
      <c r="Z851" s="33"/>
      <c r="AA851" s="33"/>
      <c r="AB851" s="33"/>
      <c r="AC851" s="33"/>
      <c r="AD851" s="33"/>
      <c r="AE851" s="33"/>
      <c r="AF851" s="33"/>
      <c r="AG851" s="33"/>
      <c r="AH851" s="33"/>
      <c r="AI851" s="33"/>
      <c r="AJ851" s="33"/>
    </row>
    <row r="852" spans="1:36" s="49" customFormat="1" ht="60" customHeight="1" x14ac:dyDescent="0.25">
      <c r="A852" s="15" t="s">
        <v>247</v>
      </c>
      <c r="B852" s="16" t="s">
        <v>1463</v>
      </c>
      <c r="C852" s="15" t="s">
        <v>1464</v>
      </c>
      <c r="D852" s="17">
        <v>45114</v>
      </c>
      <c r="E852" s="27">
        <v>9805.7999999999993</v>
      </c>
      <c r="F852" s="18" t="s">
        <v>14</v>
      </c>
      <c r="G852" s="27">
        <v>9805.7999999999993</v>
      </c>
      <c r="H852" s="18">
        <f t="shared" si="47"/>
        <v>0</v>
      </c>
      <c r="I852" s="15" t="s">
        <v>19</v>
      </c>
      <c r="J852" s="2"/>
      <c r="K852" s="2"/>
      <c r="L852" s="84"/>
      <c r="M852" s="85"/>
      <c r="N852" s="85"/>
      <c r="O852" s="85"/>
      <c r="P852" s="85"/>
      <c r="Q852" s="85"/>
      <c r="R852" s="85"/>
      <c r="S852" s="85"/>
      <c r="T852" s="85"/>
      <c r="U852" s="85"/>
      <c r="V852" s="85"/>
      <c r="W852" s="85"/>
      <c r="X852" s="85"/>
      <c r="Y852" s="85"/>
      <c r="Z852" s="85"/>
      <c r="AA852" s="85"/>
      <c r="AB852" s="85"/>
      <c r="AC852" s="85"/>
      <c r="AD852" s="85"/>
      <c r="AE852" s="85"/>
      <c r="AF852" s="85"/>
      <c r="AG852" s="85"/>
      <c r="AH852" s="85"/>
      <c r="AI852" s="85"/>
      <c r="AJ852" s="85"/>
    </row>
    <row r="853" spans="1:36" s="48" customFormat="1" ht="60" customHeight="1" x14ac:dyDescent="0.25">
      <c r="A853" s="39" t="s">
        <v>892</v>
      </c>
      <c r="B853" s="34" t="s">
        <v>1465</v>
      </c>
      <c r="C853" s="39" t="s">
        <v>1466</v>
      </c>
      <c r="D853" s="17">
        <v>45114</v>
      </c>
      <c r="E853" s="78">
        <v>15512.99</v>
      </c>
      <c r="F853" s="50" t="s">
        <v>14</v>
      </c>
      <c r="G853" s="78">
        <v>15512.99</v>
      </c>
      <c r="H853" s="50">
        <f t="shared" si="47"/>
        <v>0</v>
      </c>
      <c r="I853" s="39" t="s">
        <v>19</v>
      </c>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row>
    <row r="854" spans="1:36" s="75" customFormat="1" ht="60" customHeight="1" x14ac:dyDescent="0.25">
      <c r="A854" s="39" t="s">
        <v>1467</v>
      </c>
      <c r="B854" s="34" t="s">
        <v>1468</v>
      </c>
      <c r="C854" s="39">
        <v>7354</v>
      </c>
      <c r="D854" s="81">
        <v>45117</v>
      </c>
      <c r="E854" s="78">
        <v>3000</v>
      </c>
      <c r="F854" s="50" t="s">
        <v>14</v>
      </c>
      <c r="G854" s="78">
        <v>3000</v>
      </c>
      <c r="H854" s="50">
        <f t="shared" si="47"/>
        <v>0</v>
      </c>
      <c r="I854" s="39" t="s">
        <v>19</v>
      </c>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row>
    <row r="855" spans="1:36" s="75" customFormat="1" ht="60" customHeight="1" x14ac:dyDescent="0.25">
      <c r="A855" s="39" t="s">
        <v>1469</v>
      </c>
      <c r="B855" s="34" t="s">
        <v>1470</v>
      </c>
      <c r="C855" s="39">
        <v>7343</v>
      </c>
      <c r="D855" s="81">
        <v>45117</v>
      </c>
      <c r="E855" s="78">
        <v>3000</v>
      </c>
      <c r="F855" s="50" t="s">
        <v>14</v>
      </c>
      <c r="G855" s="78">
        <v>3000</v>
      </c>
      <c r="H855" s="50">
        <f t="shared" si="47"/>
        <v>0</v>
      </c>
      <c r="I855" s="39" t="s">
        <v>19</v>
      </c>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row>
    <row r="856" spans="1:36" s="72" customFormat="1" ht="45" customHeight="1" x14ac:dyDescent="0.25">
      <c r="A856" s="39" t="s">
        <v>1471</v>
      </c>
      <c r="B856" s="16" t="s">
        <v>960</v>
      </c>
      <c r="C856" s="39" t="s">
        <v>1607</v>
      </c>
      <c r="D856" s="81">
        <v>45118</v>
      </c>
      <c r="E856" s="78">
        <f>55111.55-342.2</f>
        <v>54769.350000000006</v>
      </c>
      <c r="F856" s="50" t="s">
        <v>14</v>
      </c>
      <c r="G856" s="78">
        <v>54769.35</v>
      </c>
      <c r="H856" s="50">
        <f t="shared" si="47"/>
        <v>0</v>
      </c>
      <c r="I856" s="39" t="s">
        <v>19</v>
      </c>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row>
    <row r="857" spans="1:36" s="48" customFormat="1" ht="45" customHeight="1" x14ac:dyDescent="0.25">
      <c r="A857" s="39" t="s">
        <v>817</v>
      </c>
      <c r="B857" s="16" t="s">
        <v>1463</v>
      </c>
      <c r="C857" s="39" t="s">
        <v>1472</v>
      </c>
      <c r="D857" s="81">
        <v>45118</v>
      </c>
      <c r="E857" s="78">
        <v>9711.4</v>
      </c>
      <c r="F857" s="50" t="s">
        <v>14</v>
      </c>
      <c r="G857" s="78">
        <v>9711.4</v>
      </c>
      <c r="H857" s="50">
        <f t="shared" si="47"/>
        <v>0</v>
      </c>
      <c r="I857" s="39" t="s">
        <v>19</v>
      </c>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row>
    <row r="858" spans="1:36" s="48" customFormat="1" ht="60" customHeight="1" x14ac:dyDescent="0.25">
      <c r="A858" s="39" t="s">
        <v>303</v>
      </c>
      <c r="B858" s="80" t="s">
        <v>1473</v>
      </c>
      <c r="C858" s="39" t="s">
        <v>1474</v>
      </c>
      <c r="D858" s="81">
        <v>45118</v>
      </c>
      <c r="E858" s="78">
        <v>39800</v>
      </c>
      <c r="F858" s="50" t="s">
        <v>14</v>
      </c>
      <c r="G858" s="78">
        <v>39800</v>
      </c>
      <c r="H858" s="50">
        <f t="shared" si="47"/>
        <v>0</v>
      </c>
      <c r="I858" s="39" t="s">
        <v>19</v>
      </c>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row>
    <row r="859" spans="1:36" s="75" customFormat="1" ht="60" customHeight="1" x14ac:dyDescent="0.25">
      <c r="A859" s="39" t="s">
        <v>303</v>
      </c>
      <c r="B859" s="34" t="s">
        <v>1585</v>
      </c>
      <c r="C859" s="39" t="s">
        <v>1475</v>
      </c>
      <c r="D859" s="81">
        <v>45119</v>
      </c>
      <c r="E859" s="78">
        <v>659124.12</v>
      </c>
      <c r="F859" s="50" t="s">
        <v>14</v>
      </c>
      <c r="G859" s="78">
        <v>659124.12</v>
      </c>
      <c r="H859" s="50">
        <f t="shared" si="47"/>
        <v>0</v>
      </c>
      <c r="I859" s="50" t="s">
        <v>19</v>
      </c>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row>
    <row r="860" spans="1:36" s="48" customFormat="1" ht="105" customHeight="1" x14ac:dyDescent="0.25">
      <c r="A860" s="39" t="s">
        <v>303</v>
      </c>
      <c r="B860" s="34" t="s">
        <v>172</v>
      </c>
      <c r="C860" s="39" t="s">
        <v>1475</v>
      </c>
      <c r="D860" s="81">
        <v>45119</v>
      </c>
      <c r="E860" s="78">
        <v>55649.8</v>
      </c>
      <c r="F860" s="50" t="s">
        <v>14</v>
      </c>
      <c r="G860" s="78">
        <v>55649.8</v>
      </c>
      <c r="H860" s="50">
        <f t="shared" si="47"/>
        <v>0</v>
      </c>
      <c r="I860" s="50" t="s">
        <v>19</v>
      </c>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row>
    <row r="861" spans="1:36" s="41" customFormat="1" ht="60" customHeight="1" x14ac:dyDescent="0.25">
      <c r="A861" s="15" t="s">
        <v>303</v>
      </c>
      <c r="B861" s="34" t="s">
        <v>173</v>
      </c>
      <c r="C861" s="15" t="s">
        <v>1475</v>
      </c>
      <c r="D861" s="17">
        <v>45119</v>
      </c>
      <c r="E861" s="27">
        <v>55571.44</v>
      </c>
      <c r="F861" s="18" t="s">
        <v>14</v>
      </c>
      <c r="G861" s="27">
        <v>55571.44</v>
      </c>
      <c r="H861" s="18">
        <f t="shared" si="47"/>
        <v>0</v>
      </c>
      <c r="I861" s="18" t="s">
        <v>19</v>
      </c>
      <c r="J861" s="33"/>
      <c r="K861" s="33"/>
      <c r="L861" s="33"/>
      <c r="M861" s="33"/>
      <c r="N861" s="33"/>
      <c r="O861" s="33"/>
      <c r="P861" s="33"/>
      <c r="Q861" s="33"/>
      <c r="R861" s="33"/>
      <c r="S861" s="33"/>
      <c r="T861" s="33"/>
      <c r="U861" s="33"/>
      <c r="V861" s="33"/>
      <c r="W861" s="33"/>
      <c r="X861" s="33"/>
      <c r="Y861" s="33"/>
      <c r="Z861" s="33"/>
      <c r="AA861" s="33"/>
      <c r="AB861" s="33"/>
      <c r="AC861" s="33"/>
      <c r="AD861" s="33"/>
      <c r="AE861" s="33"/>
      <c r="AF861" s="33"/>
      <c r="AG861" s="33"/>
      <c r="AH861" s="33"/>
      <c r="AI861" s="33"/>
      <c r="AJ861" s="33"/>
    </row>
    <row r="862" spans="1:36" s="41" customFormat="1" ht="30" customHeight="1" x14ac:dyDescent="0.25">
      <c r="A862" s="15" t="s">
        <v>303</v>
      </c>
      <c r="B862" s="16" t="s">
        <v>174</v>
      </c>
      <c r="C862" s="15" t="s">
        <v>1475</v>
      </c>
      <c r="D862" s="17">
        <v>45119</v>
      </c>
      <c r="E862" s="27">
        <v>9276.4</v>
      </c>
      <c r="F862" s="18" t="s">
        <v>14</v>
      </c>
      <c r="G862" s="27">
        <v>9276.4</v>
      </c>
      <c r="H862" s="18">
        <f t="shared" si="47"/>
        <v>0</v>
      </c>
      <c r="I862" s="18" t="s">
        <v>19</v>
      </c>
      <c r="J862" s="33"/>
      <c r="K862" s="33"/>
      <c r="L862" s="33"/>
      <c r="M862" s="33"/>
      <c r="N862" s="33"/>
      <c r="O862" s="33"/>
      <c r="P862" s="33"/>
      <c r="Q862" s="33"/>
      <c r="R862" s="33"/>
      <c r="S862" s="33"/>
      <c r="T862" s="33"/>
      <c r="U862" s="33"/>
      <c r="V862" s="33"/>
      <c r="W862" s="33"/>
      <c r="X862" s="33"/>
      <c r="Y862" s="33"/>
      <c r="Z862" s="33"/>
      <c r="AA862" s="33"/>
      <c r="AB862" s="33"/>
      <c r="AC862" s="33"/>
      <c r="AD862" s="33"/>
      <c r="AE862" s="33"/>
      <c r="AF862" s="33"/>
      <c r="AG862" s="33"/>
      <c r="AH862" s="33"/>
      <c r="AI862" s="33"/>
      <c r="AJ862" s="33"/>
    </row>
    <row r="863" spans="1:36" s="41" customFormat="1" ht="30" customHeight="1" x14ac:dyDescent="0.25">
      <c r="A863" s="15" t="s">
        <v>303</v>
      </c>
      <c r="B863" s="16" t="s">
        <v>970</v>
      </c>
      <c r="C863" s="15" t="s">
        <v>1475</v>
      </c>
      <c r="D863" s="17">
        <v>45119</v>
      </c>
      <c r="E863" s="27">
        <v>475</v>
      </c>
      <c r="F863" s="18" t="s">
        <v>14</v>
      </c>
      <c r="G863" s="27">
        <v>475</v>
      </c>
      <c r="H863" s="18">
        <f t="shared" si="47"/>
        <v>0</v>
      </c>
      <c r="I863" s="18" t="s">
        <v>19</v>
      </c>
      <c r="J863" s="33"/>
      <c r="K863" s="33"/>
      <c r="L863" s="33"/>
      <c r="M863" s="33"/>
      <c r="N863" s="33"/>
      <c r="O863" s="33"/>
      <c r="P863" s="33"/>
      <c r="Q863" s="33"/>
      <c r="R863" s="33"/>
      <c r="S863" s="33"/>
      <c r="T863" s="33"/>
      <c r="U863" s="33"/>
      <c r="V863" s="33"/>
      <c r="W863" s="33"/>
      <c r="X863" s="33"/>
      <c r="Y863" s="33"/>
      <c r="Z863" s="33"/>
      <c r="AA863" s="33"/>
      <c r="AB863" s="33"/>
      <c r="AC863" s="33"/>
      <c r="AD863" s="33"/>
      <c r="AE863" s="33"/>
      <c r="AF863" s="33"/>
      <c r="AG863" s="33"/>
      <c r="AH863" s="33"/>
      <c r="AI863" s="33"/>
      <c r="AJ863" s="33"/>
    </row>
    <row r="864" spans="1:36" s="41" customFormat="1" ht="45" customHeight="1" x14ac:dyDescent="0.25">
      <c r="A864" s="15" t="s">
        <v>1476</v>
      </c>
      <c r="B864" s="16" t="s">
        <v>1477</v>
      </c>
      <c r="C864" s="15">
        <v>7395</v>
      </c>
      <c r="D864" s="17">
        <v>45120</v>
      </c>
      <c r="E864" s="27">
        <v>6000</v>
      </c>
      <c r="F864" s="18" t="s">
        <v>14</v>
      </c>
      <c r="G864" s="27">
        <v>6000</v>
      </c>
      <c r="H864" s="18">
        <f t="shared" si="47"/>
        <v>0</v>
      </c>
      <c r="I864" s="15" t="s">
        <v>19</v>
      </c>
      <c r="J864" s="33"/>
      <c r="K864" s="33"/>
      <c r="L864" s="33"/>
      <c r="M864" s="33"/>
      <c r="N864" s="33"/>
      <c r="O864" s="33"/>
      <c r="P864" s="33"/>
      <c r="Q864" s="33"/>
      <c r="R864" s="33"/>
      <c r="S864" s="33"/>
      <c r="T864" s="33"/>
      <c r="U864" s="33"/>
      <c r="V864" s="33"/>
      <c r="W864" s="33"/>
      <c r="X864" s="33"/>
      <c r="Y864" s="33"/>
      <c r="Z864" s="33"/>
      <c r="AA864" s="33"/>
      <c r="AB864" s="33"/>
      <c r="AC864" s="33"/>
      <c r="AD864" s="33"/>
      <c r="AE864" s="33"/>
      <c r="AF864" s="33"/>
      <c r="AG864" s="33"/>
      <c r="AH864" s="33"/>
      <c r="AI864" s="33"/>
      <c r="AJ864" s="33"/>
    </row>
    <row r="865" spans="1:36" s="41" customFormat="1" ht="60" customHeight="1" x14ac:dyDescent="0.25">
      <c r="A865" s="15" t="s">
        <v>1478</v>
      </c>
      <c r="B865" s="34" t="s">
        <v>1479</v>
      </c>
      <c r="C865" s="15">
        <v>7401</v>
      </c>
      <c r="D865" s="17">
        <v>45120</v>
      </c>
      <c r="E865" s="27">
        <v>6000</v>
      </c>
      <c r="F865" s="18" t="s">
        <v>14</v>
      </c>
      <c r="G865" s="27">
        <v>6000</v>
      </c>
      <c r="H865" s="18">
        <f t="shared" si="47"/>
        <v>0</v>
      </c>
      <c r="I865" s="15" t="s">
        <v>19</v>
      </c>
      <c r="J865" s="33"/>
      <c r="K865" s="33"/>
      <c r="L865" s="33"/>
      <c r="M865" s="33"/>
      <c r="N865" s="33"/>
      <c r="O865" s="33"/>
      <c r="P865" s="33"/>
      <c r="Q865" s="33"/>
      <c r="R865" s="33"/>
      <c r="S865" s="33"/>
      <c r="T865" s="33"/>
      <c r="U865" s="33"/>
      <c r="V865" s="33"/>
      <c r="W865" s="33"/>
      <c r="X865" s="33"/>
      <c r="Y865" s="33"/>
      <c r="Z865" s="33"/>
      <c r="AA865" s="33"/>
      <c r="AB865" s="33"/>
      <c r="AC865" s="33"/>
      <c r="AD865" s="33"/>
      <c r="AE865" s="33"/>
      <c r="AF865" s="33"/>
      <c r="AG865" s="33"/>
      <c r="AH865" s="33"/>
      <c r="AI865" s="33"/>
      <c r="AJ865" s="33"/>
    </row>
    <row r="866" spans="1:36" s="48" customFormat="1" ht="30" customHeight="1" x14ac:dyDescent="0.25">
      <c r="A866" s="39" t="s">
        <v>826</v>
      </c>
      <c r="B866" s="16" t="s">
        <v>1480</v>
      </c>
      <c r="C866" s="39" t="s">
        <v>1481</v>
      </c>
      <c r="D866" s="81">
        <v>45120</v>
      </c>
      <c r="E866" s="78">
        <v>15694</v>
      </c>
      <c r="F866" s="50" t="s">
        <v>14</v>
      </c>
      <c r="G866" s="78">
        <v>15694</v>
      </c>
      <c r="H866" s="50">
        <f t="shared" si="47"/>
        <v>0</v>
      </c>
      <c r="I866" s="39" t="s">
        <v>19</v>
      </c>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row>
    <row r="867" spans="1:36" s="48" customFormat="1" ht="45" customHeight="1" x14ac:dyDescent="0.25">
      <c r="A867" s="39" t="s">
        <v>1482</v>
      </c>
      <c r="B867" s="16" t="s">
        <v>1483</v>
      </c>
      <c r="C867" s="39" t="s">
        <v>1484</v>
      </c>
      <c r="D867" s="81">
        <v>45120</v>
      </c>
      <c r="E867" s="78">
        <v>80948</v>
      </c>
      <c r="F867" s="50" t="s">
        <v>14</v>
      </c>
      <c r="G867" s="78">
        <v>80948</v>
      </c>
      <c r="H867" s="50">
        <f t="shared" si="47"/>
        <v>0</v>
      </c>
      <c r="I867" s="39" t="s">
        <v>19</v>
      </c>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row>
    <row r="868" spans="1:36" s="48" customFormat="1" ht="60" customHeight="1" x14ac:dyDescent="0.25">
      <c r="A868" s="15" t="s">
        <v>1485</v>
      </c>
      <c r="B868" s="34" t="s">
        <v>1486</v>
      </c>
      <c r="C868" s="39">
        <v>7410</v>
      </c>
      <c r="D868" s="81">
        <v>45121</v>
      </c>
      <c r="E868" s="78">
        <v>3000</v>
      </c>
      <c r="F868" s="50" t="s">
        <v>14</v>
      </c>
      <c r="G868" s="78">
        <v>3000</v>
      </c>
      <c r="H868" s="50">
        <f t="shared" si="47"/>
        <v>0</v>
      </c>
      <c r="I868" s="39" t="s">
        <v>19</v>
      </c>
      <c r="J868" s="2"/>
      <c r="K868" s="2"/>
      <c r="L868" s="2"/>
      <c r="M868" s="2"/>
      <c r="N868" s="2"/>
      <c r="O868" s="2"/>
      <c r="P868" s="2"/>
      <c r="Q868" s="2"/>
      <c r="R868" s="2"/>
      <c r="S868" s="2"/>
      <c r="T868" s="2"/>
      <c r="U868" s="2"/>
      <c r="V868" s="2"/>
      <c r="W868" s="2"/>
      <c r="X868" s="2"/>
      <c r="Y868" s="2"/>
      <c r="Z868" s="2"/>
      <c r="AA868" s="2"/>
      <c r="AB868" s="2"/>
    </row>
    <row r="869" spans="1:36" s="48" customFormat="1" ht="60" customHeight="1" x14ac:dyDescent="0.25">
      <c r="A869" s="39" t="s">
        <v>1487</v>
      </c>
      <c r="B869" s="16" t="s">
        <v>1488</v>
      </c>
      <c r="C869" s="39">
        <v>7412</v>
      </c>
      <c r="D869" s="81">
        <v>45121</v>
      </c>
      <c r="E869" s="78">
        <v>4800</v>
      </c>
      <c r="F869" s="50" t="s">
        <v>14</v>
      </c>
      <c r="G869" s="78">
        <v>4800</v>
      </c>
      <c r="H869" s="50">
        <f t="shared" si="47"/>
        <v>0</v>
      </c>
      <c r="I869" s="39" t="s">
        <v>19</v>
      </c>
      <c r="J869" s="2"/>
      <c r="K869" s="2"/>
      <c r="L869" s="2"/>
      <c r="M869" s="2"/>
      <c r="N869" s="2"/>
      <c r="O869" s="2"/>
      <c r="P869" s="2"/>
      <c r="Q869" s="2"/>
      <c r="R869" s="2"/>
      <c r="S869" s="2"/>
      <c r="T869" s="2"/>
      <c r="U869" s="2"/>
      <c r="V869" s="2"/>
      <c r="W869" s="2"/>
      <c r="X869" s="2"/>
      <c r="Y869" s="2"/>
      <c r="Z869" s="2"/>
      <c r="AA869" s="2"/>
      <c r="AB869" s="2"/>
    </row>
    <row r="870" spans="1:36" s="48" customFormat="1" ht="45" customHeight="1" x14ac:dyDescent="0.25">
      <c r="A870" s="39" t="s">
        <v>303</v>
      </c>
      <c r="B870" s="40" t="s">
        <v>1489</v>
      </c>
      <c r="C870" s="39" t="s">
        <v>1490</v>
      </c>
      <c r="D870" s="81">
        <v>45121</v>
      </c>
      <c r="E870" s="78">
        <v>39800</v>
      </c>
      <c r="F870" s="50" t="s">
        <v>14</v>
      </c>
      <c r="G870" s="78">
        <v>39800</v>
      </c>
      <c r="H870" s="50">
        <f t="shared" si="47"/>
        <v>0</v>
      </c>
      <c r="I870" s="39" t="s">
        <v>19</v>
      </c>
      <c r="J870" s="2"/>
      <c r="K870" s="2"/>
      <c r="L870" s="2"/>
      <c r="M870" s="2"/>
      <c r="N870" s="2"/>
      <c r="O870" s="2"/>
      <c r="P870" s="2"/>
      <c r="Q870" s="2"/>
      <c r="R870" s="2"/>
      <c r="S870" s="2"/>
      <c r="T870" s="2"/>
      <c r="U870" s="2"/>
      <c r="V870" s="2"/>
      <c r="W870" s="2"/>
      <c r="X870" s="2"/>
      <c r="Y870" s="2"/>
      <c r="Z870" s="2"/>
      <c r="AA870" s="2"/>
      <c r="AB870" s="2"/>
    </row>
    <row r="871" spans="1:36" s="72" customFormat="1" ht="45" customHeight="1" x14ac:dyDescent="0.25">
      <c r="A871" s="39" t="s">
        <v>336</v>
      </c>
      <c r="B871" s="16" t="s">
        <v>1491</v>
      </c>
      <c r="C871" s="39" t="s">
        <v>1492</v>
      </c>
      <c r="D871" s="81">
        <v>45121</v>
      </c>
      <c r="E871" s="78">
        <v>145960.1</v>
      </c>
      <c r="F871" s="50" t="s">
        <v>14</v>
      </c>
      <c r="G871" s="78">
        <v>145960.1</v>
      </c>
      <c r="H871" s="50">
        <f t="shared" si="47"/>
        <v>0</v>
      </c>
      <c r="I871" s="39" t="s">
        <v>19</v>
      </c>
      <c r="J871" s="2"/>
      <c r="K871" s="2"/>
      <c r="L871" s="2"/>
      <c r="M871" s="2"/>
      <c r="N871" s="2"/>
      <c r="O871" s="2"/>
      <c r="P871" s="2"/>
      <c r="Q871" s="2"/>
      <c r="R871" s="2"/>
      <c r="S871" s="2"/>
      <c r="T871" s="2"/>
      <c r="U871" s="2"/>
      <c r="V871" s="2"/>
      <c r="W871" s="2"/>
      <c r="X871" s="2"/>
      <c r="Y871" s="2"/>
      <c r="Z871" s="2"/>
      <c r="AA871" s="2"/>
      <c r="AB871" s="2"/>
    </row>
    <row r="872" spans="1:36" s="75" customFormat="1" ht="120" customHeight="1" x14ac:dyDescent="0.25">
      <c r="A872" s="39" t="s">
        <v>303</v>
      </c>
      <c r="B872" s="80" t="s">
        <v>1493</v>
      </c>
      <c r="C872" s="39" t="s">
        <v>1494</v>
      </c>
      <c r="D872" s="81">
        <v>45121</v>
      </c>
      <c r="E872" s="78">
        <v>39800</v>
      </c>
      <c r="F872" s="50" t="s">
        <v>14</v>
      </c>
      <c r="G872" s="78">
        <v>39800</v>
      </c>
      <c r="H872" s="50">
        <f t="shared" si="47"/>
        <v>0</v>
      </c>
      <c r="I872" s="39" t="s">
        <v>19</v>
      </c>
      <c r="J872" s="2"/>
      <c r="K872" s="2"/>
      <c r="L872" s="2"/>
      <c r="M872" s="2"/>
      <c r="N872" s="2"/>
      <c r="O872" s="2"/>
      <c r="P872" s="2"/>
      <c r="Q872" s="2"/>
      <c r="R872" s="2"/>
      <c r="S872" s="2"/>
      <c r="T872" s="2"/>
      <c r="U872" s="2"/>
      <c r="V872" s="2"/>
      <c r="W872" s="2"/>
      <c r="X872" s="2"/>
      <c r="Y872" s="2"/>
      <c r="Z872" s="2"/>
      <c r="AA872" s="2"/>
      <c r="AB872" s="2"/>
    </row>
    <row r="873" spans="1:36" s="48" customFormat="1" ht="75" customHeight="1" x14ac:dyDescent="0.25">
      <c r="A873" s="39" t="s">
        <v>220</v>
      </c>
      <c r="B873" s="34" t="s">
        <v>1495</v>
      </c>
      <c r="C873" s="39" t="s">
        <v>1496</v>
      </c>
      <c r="D873" s="81">
        <v>45123</v>
      </c>
      <c r="E873" s="78">
        <v>71980</v>
      </c>
      <c r="F873" s="50" t="s">
        <v>14</v>
      </c>
      <c r="G873" s="78">
        <v>71980</v>
      </c>
      <c r="H873" s="50">
        <f t="shared" si="47"/>
        <v>0</v>
      </c>
      <c r="I873" s="39" t="s">
        <v>19</v>
      </c>
      <c r="J873" s="2"/>
      <c r="K873" s="2"/>
      <c r="L873" s="2"/>
      <c r="M873" s="2"/>
      <c r="N873" s="2"/>
      <c r="O873" s="2"/>
      <c r="P873" s="2"/>
      <c r="Q873" s="2"/>
      <c r="R873" s="2"/>
      <c r="S873" s="2"/>
      <c r="T873" s="2"/>
      <c r="U873" s="2"/>
      <c r="V873" s="2"/>
      <c r="W873" s="2"/>
      <c r="X873" s="2"/>
      <c r="Y873" s="2"/>
      <c r="Z873" s="2"/>
      <c r="AA873" s="2"/>
      <c r="AB873" s="2"/>
    </row>
    <row r="874" spans="1:36" s="48" customFormat="1" ht="105" customHeight="1" x14ac:dyDescent="0.25">
      <c r="A874" s="39" t="s">
        <v>336</v>
      </c>
      <c r="B874" s="34" t="s">
        <v>1497</v>
      </c>
      <c r="C874" s="39" t="s">
        <v>343</v>
      </c>
      <c r="D874" s="81">
        <v>45124</v>
      </c>
      <c r="E874" s="78">
        <v>6962</v>
      </c>
      <c r="F874" s="50" t="s">
        <v>14</v>
      </c>
      <c r="G874" s="78">
        <v>6962</v>
      </c>
      <c r="H874" s="50">
        <f t="shared" si="47"/>
        <v>0</v>
      </c>
      <c r="I874" s="39" t="s">
        <v>19</v>
      </c>
      <c r="J874" s="2"/>
      <c r="K874" s="2"/>
      <c r="L874" s="2"/>
      <c r="M874" s="2"/>
      <c r="N874" s="2"/>
      <c r="O874" s="2"/>
      <c r="P874" s="2"/>
      <c r="Q874" s="2"/>
      <c r="R874" s="2"/>
      <c r="S874" s="2"/>
      <c r="T874" s="2"/>
      <c r="U874" s="2"/>
      <c r="V874" s="2"/>
      <c r="W874" s="2"/>
      <c r="X874" s="2"/>
      <c r="Y874" s="2"/>
      <c r="Z874" s="2"/>
      <c r="AA874" s="2"/>
      <c r="AB874" s="2"/>
    </row>
    <row r="875" spans="1:36" s="48" customFormat="1" ht="60" customHeight="1" x14ac:dyDescent="0.25">
      <c r="A875" s="39" t="s">
        <v>1498</v>
      </c>
      <c r="B875" s="40" t="s">
        <v>1499</v>
      </c>
      <c r="C875" s="39" t="s">
        <v>1500</v>
      </c>
      <c r="D875" s="81">
        <v>45124</v>
      </c>
      <c r="E875" s="78">
        <v>26782.18</v>
      </c>
      <c r="F875" s="50" t="s">
        <v>14</v>
      </c>
      <c r="G875" s="78">
        <v>26782.18</v>
      </c>
      <c r="H875" s="50">
        <f t="shared" si="47"/>
        <v>0</v>
      </c>
      <c r="I875" s="39" t="s">
        <v>19</v>
      </c>
      <c r="J875" s="2"/>
      <c r="K875" s="2"/>
      <c r="L875" s="2"/>
      <c r="M875" s="2"/>
      <c r="N875" s="2"/>
      <c r="O875" s="2"/>
      <c r="P875" s="2"/>
      <c r="Q875" s="2"/>
      <c r="R875" s="2"/>
      <c r="S875" s="2"/>
      <c r="T875" s="2"/>
      <c r="U875" s="2"/>
      <c r="V875" s="2"/>
      <c r="W875" s="2"/>
      <c r="X875" s="2"/>
      <c r="Y875" s="2"/>
      <c r="Z875" s="2"/>
      <c r="AA875" s="2"/>
      <c r="AB875" s="2"/>
    </row>
    <row r="876" spans="1:36" s="48" customFormat="1" ht="75" customHeight="1" x14ac:dyDescent="0.25">
      <c r="A876" s="39" t="s">
        <v>125</v>
      </c>
      <c r="B876" s="34" t="s">
        <v>1501</v>
      </c>
      <c r="C876" s="39" t="s">
        <v>1502</v>
      </c>
      <c r="D876" s="81">
        <v>45125</v>
      </c>
      <c r="E876" s="78">
        <v>8095</v>
      </c>
      <c r="F876" s="50" t="s">
        <v>14</v>
      </c>
      <c r="G876" s="78">
        <v>8095</v>
      </c>
      <c r="H876" s="50">
        <f t="shared" si="47"/>
        <v>0</v>
      </c>
      <c r="I876" s="39" t="s">
        <v>19</v>
      </c>
      <c r="J876" s="2"/>
      <c r="K876" s="2"/>
      <c r="L876" s="2"/>
      <c r="M876" s="2"/>
      <c r="N876" s="2"/>
      <c r="O876" s="2"/>
      <c r="P876" s="2"/>
      <c r="Q876" s="2"/>
      <c r="R876" s="2"/>
      <c r="S876" s="2"/>
      <c r="T876" s="2"/>
      <c r="U876" s="2"/>
      <c r="V876" s="2"/>
      <c r="W876" s="2"/>
      <c r="X876" s="2"/>
      <c r="Y876" s="2"/>
      <c r="Z876" s="2"/>
      <c r="AA876" s="2"/>
      <c r="AB876" s="2"/>
    </row>
    <row r="877" spans="1:36" s="48" customFormat="1" ht="60" customHeight="1" x14ac:dyDescent="0.25">
      <c r="A877" s="39" t="s">
        <v>1700</v>
      </c>
      <c r="B877" s="34" t="s">
        <v>1503</v>
      </c>
      <c r="C877" s="39" t="s">
        <v>1504</v>
      </c>
      <c r="D877" s="81">
        <v>45125</v>
      </c>
      <c r="E877" s="78">
        <v>6032.12</v>
      </c>
      <c r="F877" s="50" t="s">
        <v>14</v>
      </c>
      <c r="G877" s="78">
        <v>6032.12</v>
      </c>
      <c r="H877" s="50">
        <f t="shared" si="47"/>
        <v>0</v>
      </c>
      <c r="I877" s="39" t="s">
        <v>19</v>
      </c>
      <c r="J877" s="2"/>
      <c r="K877" s="2"/>
      <c r="L877" s="2"/>
      <c r="M877" s="2"/>
      <c r="N877" s="2"/>
      <c r="O877" s="2"/>
      <c r="P877" s="2"/>
      <c r="Q877" s="2"/>
      <c r="R877" s="2"/>
      <c r="S877" s="2"/>
      <c r="T877" s="2"/>
      <c r="U877" s="2"/>
      <c r="V877" s="2"/>
      <c r="W877" s="2"/>
      <c r="X877" s="2"/>
      <c r="Y877" s="2"/>
      <c r="Z877" s="2"/>
      <c r="AA877" s="2"/>
      <c r="AB877" s="2"/>
    </row>
    <row r="878" spans="1:36" s="48" customFormat="1" ht="45" customHeight="1" x14ac:dyDescent="0.25">
      <c r="A878" s="15" t="s">
        <v>303</v>
      </c>
      <c r="B878" s="40" t="s">
        <v>1505</v>
      </c>
      <c r="C878" s="39" t="s">
        <v>1506</v>
      </c>
      <c r="D878" s="81">
        <v>45125</v>
      </c>
      <c r="E878" s="78">
        <v>49140</v>
      </c>
      <c r="F878" s="50" t="s">
        <v>14</v>
      </c>
      <c r="G878" s="78">
        <v>49140</v>
      </c>
      <c r="H878" s="50">
        <f t="shared" si="47"/>
        <v>0</v>
      </c>
      <c r="I878" s="50" t="s">
        <v>19</v>
      </c>
      <c r="J878" s="2"/>
      <c r="K878" s="2"/>
      <c r="L878" s="2"/>
      <c r="M878" s="2"/>
      <c r="N878" s="2"/>
      <c r="O878" s="2"/>
      <c r="P878" s="2"/>
      <c r="Q878" s="2"/>
      <c r="R878" s="2"/>
      <c r="S878" s="2"/>
      <c r="T878" s="2"/>
      <c r="U878" s="2"/>
      <c r="V878" s="2"/>
      <c r="W878" s="2"/>
      <c r="X878" s="2"/>
      <c r="Y878" s="2"/>
      <c r="Z878" s="2"/>
      <c r="AA878" s="2"/>
      <c r="AB878" s="2"/>
    </row>
    <row r="879" spans="1:36" s="48" customFormat="1" ht="45" customHeight="1" x14ac:dyDescent="0.25">
      <c r="A879" s="15" t="s">
        <v>245</v>
      </c>
      <c r="B879" s="16" t="s">
        <v>1507</v>
      </c>
      <c r="C879" s="39" t="s">
        <v>1508</v>
      </c>
      <c r="D879" s="81">
        <v>45126</v>
      </c>
      <c r="E879" s="78">
        <v>17948.68</v>
      </c>
      <c r="F879" s="50" t="s">
        <v>14</v>
      </c>
      <c r="G879" s="78">
        <v>17948.68</v>
      </c>
      <c r="H879" s="50">
        <f t="shared" si="47"/>
        <v>0</v>
      </c>
      <c r="I879" s="39" t="s">
        <v>19</v>
      </c>
      <c r="J879" s="2"/>
      <c r="K879" s="2"/>
      <c r="L879" s="2"/>
      <c r="M879" s="2"/>
      <c r="N879" s="2"/>
      <c r="O879" s="2"/>
      <c r="P879" s="2"/>
      <c r="Q879" s="2"/>
      <c r="R879" s="2"/>
      <c r="S879" s="2"/>
      <c r="T879" s="2"/>
      <c r="U879" s="2"/>
      <c r="V879" s="2"/>
      <c r="W879" s="2"/>
      <c r="X879" s="2"/>
      <c r="Y879" s="2"/>
      <c r="Z879" s="2"/>
      <c r="AA879" s="2"/>
      <c r="AB879" s="2"/>
    </row>
    <row r="880" spans="1:36" s="41" customFormat="1" ht="105" customHeight="1" x14ac:dyDescent="0.25">
      <c r="A880" s="39" t="s">
        <v>384</v>
      </c>
      <c r="B880" s="34" t="s">
        <v>1509</v>
      </c>
      <c r="C880" s="15" t="s">
        <v>1510</v>
      </c>
      <c r="D880" s="17">
        <v>45127</v>
      </c>
      <c r="E880" s="27">
        <v>12054.88</v>
      </c>
      <c r="F880" s="18" t="s">
        <v>14</v>
      </c>
      <c r="G880" s="27">
        <v>12054.88</v>
      </c>
      <c r="H880" s="50">
        <f t="shared" si="47"/>
        <v>0</v>
      </c>
      <c r="I880" s="15" t="s">
        <v>19</v>
      </c>
      <c r="J880" s="33"/>
      <c r="K880" s="33"/>
      <c r="L880" s="33"/>
      <c r="M880" s="33"/>
      <c r="N880" s="33"/>
      <c r="O880" s="33"/>
      <c r="P880" s="33"/>
      <c r="Q880" s="33"/>
      <c r="R880" s="33"/>
      <c r="S880" s="33"/>
      <c r="T880" s="33"/>
      <c r="U880" s="33"/>
      <c r="V880" s="33"/>
      <c r="W880" s="33"/>
      <c r="X880" s="33"/>
      <c r="Y880" s="33"/>
      <c r="Z880" s="33"/>
      <c r="AA880" s="33"/>
      <c r="AB880" s="33"/>
    </row>
    <row r="881" spans="1:72" s="75" customFormat="1" ht="60" customHeight="1" x14ac:dyDescent="0.25">
      <c r="A881" s="15" t="s">
        <v>1511</v>
      </c>
      <c r="B881" s="16" t="s">
        <v>1512</v>
      </c>
      <c r="C881" s="39">
        <v>137526</v>
      </c>
      <c r="D881" s="81">
        <v>45128</v>
      </c>
      <c r="E881" s="78">
        <v>3000</v>
      </c>
      <c r="F881" s="50" t="s">
        <v>14</v>
      </c>
      <c r="G881" s="78"/>
      <c r="H881" s="50">
        <f t="shared" si="47"/>
        <v>3000</v>
      </c>
      <c r="I881" s="39" t="s">
        <v>15</v>
      </c>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c r="BM881" s="2"/>
      <c r="BN881" s="2"/>
      <c r="BO881" s="2"/>
      <c r="BP881" s="2"/>
      <c r="BQ881" s="2"/>
      <c r="BR881" s="2"/>
      <c r="BS881" s="2"/>
      <c r="BT881" s="2"/>
    </row>
    <row r="882" spans="1:72" s="48" customFormat="1" ht="60" customHeight="1" x14ac:dyDescent="0.25">
      <c r="A882" s="15" t="s">
        <v>303</v>
      </c>
      <c r="B882" s="34" t="s">
        <v>1513</v>
      </c>
      <c r="C882" s="39" t="s">
        <v>1514</v>
      </c>
      <c r="D882" s="81">
        <v>45132</v>
      </c>
      <c r="E882" s="78">
        <v>39800</v>
      </c>
      <c r="F882" s="50" t="s">
        <v>14</v>
      </c>
      <c r="G882" s="78">
        <v>39800</v>
      </c>
      <c r="H882" s="50">
        <f t="shared" si="47"/>
        <v>0</v>
      </c>
      <c r="I882" s="39" t="s">
        <v>19</v>
      </c>
      <c r="J882" s="2"/>
      <c r="K882" s="2"/>
      <c r="L882" s="2"/>
      <c r="M882" s="2"/>
      <c r="N882" s="2"/>
      <c r="O882" s="2"/>
      <c r="P882" s="2"/>
      <c r="Q882" s="2"/>
      <c r="R882" s="2"/>
      <c r="S882" s="2"/>
      <c r="T882" s="2"/>
      <c r="U882" s="2"/>
      <c r="V882" s="2"/>
      <c r="W882" s="2"/>
      <c r="X882" s="2"/>
      <c r="Y882" s="2"/>
      <c r="Z882" s="2"/>
      <c r="AA882" s="2"/>
      <c r="AB882" s="2"/>
    </row>
    <row r="883" spans="1:72" s="48" customFormat="1" ht="45" customHeight="1" x14ac:dyDescent="0.25">
      <c r="A883" s="39" t="s">
        <v>1515</v>
      </c>
      <c r="B883" s="16" t="s">
        <v>1516</v>
      </c>
      <c r="C883" s="39" t="s">
        <v>1517</v>
      </c>
      <c r="D883" s="81">
        <v>45132</v>
      </c>
      <c r="E883" s="78">
        <v>17700</v>
      </c>
      <c r="F883" s="50" t="s">
        <v>14</v>
      </c>
      <c r="G883" s="78"/>
      <c r="H883" s="50">
        <f t="shared" ref="H883:H895" si="48">+E883-G883</f>
        <v>17700</v>
      </c>
      <c r="I883" s="39" t="s">
        <v>15</v>
      </c>
      <c r="J883" s="2"/>
      <c r="K883" s="2"/>
      <c r="L883" s="2"/>
      <c r="M883" s="2"/>
      <c r="N883" s="2"/>
      <c r="O883" s="2"/>
      <c r="P883" s="2"/>
      <c r="Q883" s="2"/>
      <c r="R883" s="2"/>
      <c r="S883" s="2"/>
      <c r="T883" s="2"/>
      <c r="U883" s="2"/>
      <c r="V883" s="2"/>
      <c r="W883" s="2"/>
      <c r="X883" s="2"/>
      <c r="Y883" s="2"/>
      <c r="Z883" s="2"/>
      <c r="AA883" s="2"/>
      <c r="AB883" s="2"/>
    </row>
    <row r="884" spans="1:72" s="48" customFormat="1" ht="105" customHeight="1" x14ac:dyDescent="0.25">
      <c r="A884" s="15" t="s">
        <v>303</v>
      </c>
      <c r="B884" s="16" t="s">
        <v>1518</v>
      </c>
      <c r="C884" s="39" t="s">
        <v>1519</v>
      </c>
      <c r="D884" s="81">
        <v>45133</v>
      </c>
      <c r="E884" s="78">
        <v>11338.55</v>
      </c>
      <c r="F884" s="50" t="s">
        <v>14</v>
      </c>
      <c r="G884" s="78">
        <v>11338.55</v>
      </c>
      <c r="H884" s="50">
        <f t="shared" si="48"/>
        <v>0</v>
      </c>
      <c r="I884" s="39" t="s">
        <v>19</v>
      </c>
      <c r="J884" s="2"/>
      <c r="K884" s="2"/>
      <c r="L884" s="2"/>
      <c r="M884" s="2"/>
      <c r="N884" s="2"/>
      <c r="O884" s="2"/>
      <c r="P884" s="2"/>
      <c r="Q884" s="2"/>
    </row>
    <row r="885" spans="1:72" s="48" customFormat="1" ht="45" customHeight="1" x14ac:dyDescent="0.25">
      <c r="A885" s="39" t="s">
        <v>281</v>
      </c>
      <c r="B885" s="34" t="s">
        <v>1520</v>
      </c>
      <c r="C885" s="39" t="s">
        <v>1521</v>
      </c>
      <c r="D885" s="81">
        <v>45134</v>
      </c>
      <c r="E885" s="78">
        <v>11806.74</v>
      </c>
      <c r="F885" s="50" t="s">
        <v>14</v>
      </c>
      <c r="G885" s="78">
        <v>11806.74</v>
      </c>
      <c r="H885" s="50">
        <f t="shared" si="48"/>
        <v>0</v>
      </c>
      <c r="I885" s="39" t="s">
        <v>19</v>
      </c>
      <c r="J885" s="2"/>
      <c r="K885" s="2"/>
      <c r="L885" s="2"/>
      <c r="M885" s="2"/>
      <c r="N885" s="2"/>
      <c r="O885" s="2"/>
      <c r="P885" s="2"/>
      <c r="Q885" s="2"/>
    </row>
    <row r="886" spans="1:72" s="48" customFormat="1" ht="90" customHeight="1" x14ac:dyDescent="0.25">
      <c r="A886" s="39" t="s">
        <v>1522</v>
      </c>
      <c r="B886" s="34" t="s">
        <v>1523</v>
      </c>
      <c r="C886" s="39">
        <v>11435</v>
      </c>
      <c r="D886" s="81">
        <v>45135</v>
      </c>
      <c r="E886" s="78">
        <v>6000</v>
      </c>
      <c r="F886" s="50" t="s">
        <v>14</v>
      </c>
      <c r="G886" s="78"/>
      <c r="H886" s="50">
        <f t="shared" si="48"/>
        <v>6000</v>
      </c>
      <c r="I886" s="39" t="s">
        <v>15</v>
      </c>
      <c r="J886" s="2"/>
      <c r="K886" s="2"/>
      <c r="L886" s="2"/>
      <c r="M886" s="2"/>
      <c r="N886" s="2"/>
      <c r="O886" s="2"/>
      <c r="P886" s="2"/>
      <c r="Q886" s="2"/>
    </row>
    <row r="887" spans="1:72" s="48" customFormat="1" ht="60" customHeight="1" x14ac:dyDescent="0.25">
      <c r="A887" s="15" t="s">
        <v>1524</v>
      </c>
      <c r="B887" s="16" t="s">
        <v>1525</v>
      </c>
      <c r="C887" s="39">
        <v>11446</v>
      </c>
      <c r="D887" s="81">
        <v>45135</v>
      </c>
      <c r="E887" s="78">
        <v>1000</v>
      </c>
      <c r="F887" s="50" t="s">
        <v>14</v>
      </c>
      <c r="G887" s="78">
        <v>1000</v>
      </c>
      <c r="H887" s="50">
        <f t="shared" si="48"/>
        <v>0</v>
      </c>
      <c r="I887" s="39" t="s">
        <v>19</v>
      </c>
      <c r="J887" s="2"/>
      <c r="K887" s="2"/>
      <c r="L887" s="2"/>
      <c r="M887" s="2"/>
      <c r="N887" s="2"/>
      <c r="O887" s="2"/>
      <c r="P887" s="2"/>
      <c r="Q887" s="2"/>
    </row>
    <row r="888" spans="1:72" s="48" customFormat="1" ht="45" customHeight="1" x14ac:dyDescent="0.25">
      <c r="A888" s="39" t="s">
        <v>281</v>
      </c>
      <c r="B888" s="34" t="s">
        <v>1526</v>
      </c>
      <c r="C888" s="39" t="s">
        <v>1527</v>
      </c>
      <c r="D888" s="81">
        <v>45135</v>
      </c>
      <c r="E888" s="78">
        <v>61865.21</v>
      </c>
      <c r="F888" s="50" t="s">
        <v>14</v>
      </c>
      <c r="G888" s="78">
        <v>61865.21</v>
      </c>
      <c r="H888" s="50">
        <f t="shared" si="48"/>
        <v>0</v>
      </c>
      <c r="I888" s="39" t="s">
        <v>19</v>
      </c>
      <c r="J888" s="2"/>
      <c r="K888" s="2"/>
      <c r="L888" s="2"/>
      <c r="M888" s="2"/>
      <c r="N888" s="2"/>
      <c r="O888" s="2"/>
      <c r="P888" s="2"/>
      <c r="Q888" s="2"/>
    </row>
    <row r="889" spans="1:72" s="48" customFormat="1" ht="45" customHeight="1" x14ac:dyDescent="0.25">
      <c r="A889" s="39" t="s">
        <v>303</v>
      </c>
      <c r="B889" s="80" t="s">
        <v>1528</v>
      </c>
      <c r="C889" s="39" t="s">
        <v>1529</v>
      </c>
      <c r="D889" s="81">
        <v>45135</v>
      </c>
      <c r="E889" s="78">
        <v>2850</v>
      </c>
      <c r="F889" s="50" t="s">
        <v>14</v>
      </c>
      <c r="G889" s="78">
        <v>2850</v>
      </c>
      <c r="H889" s="50">
        <f t="shared" si="48"/>
        <v>0</v>
      </c>
      <c r="I889" s="50" t="s">
        <v>19</v>
      </c>
      <c r="J889" s="2"/>
      <c r="K889" s="2"/>
      <c r="L889" s="2"/>
      <c r="M889" s="2"/>
      <c r="N889" s="2"/>
      <c r="O889" s="2"/>
      <c r="P889" s="2"/>
      <c r="Q889" s="2"/>
    </row>
    <row r="890" spans="1:72" s="48" customFormat="1" ht="60" customHeight="1" x14ac:dyDescent="0.25">
      <c r="A890" s="15" t="s">
        <v>1627</v>
      </c>
      <c r="B890" s="40" t="s">
        <v>1528</v>
      </c>
      <c r="C890" s="39" t="s">
        <v>1530</v>
      </c>
      <c r="D890" s="81">
        <v>45135</v>
      </c>
      <c r="E890" s="78">
        <v>3350</v>
      </c>
      <c r="F890" s="50" t="s">
        <v>14</v>
      </c>
      <c r="G890" s="78">
        <v>3350</v>
      </c>
      <c r="H890" s="50">
        <f t="shared" si="48"/>
        <v>0</v>
      </c>
      <c r="I890" s="50" t="s">
        <v>19</v>
      </c>
      <c r="J890" s="2"/>
      <c r="K890" s="2"/>
      <c r="L890" s="2"/>
      <c r="M890" s="2"/>
      <c r="N890" s="2"/>
      <c r="O890" s="2"/>
      <c r="P890" s="2"/>
      <c r="Q890" s="2"/>
    </row>
    <row r="891" spans="1:72" s="41" customFormat="1" ht="105" customHeight="1" x14ac:dyDescent="0.25">
      <c r="A891" s="39" t="s">
        <v>281</v>
      </c>
      <c r="B891" s="34" t="s">
        <v>1531</v>
      </c>
      <c r="C891" s="39" t="s">
        <v>1532</v>
      </c>
      <c r="D891" s="81">
        <v>45135</v>
      </c>
      <c r="E891" s="78">
        <v>40191.19</v>
      </c>
      <c r="F891" s="50" t="s">
        <v>14</v>
      </c>
      <c r="G891" s="78">
        <v>40191.19</v>
      </c>
      <c r="H891" s="50">
        <f t="shared" si="48"/>
        <v>0</v>
      </c>
      <c r="I891" s="50" t="s">
        <v>19</v>
      </c>
      <c r="J891" s="33"/>
      <c r="K891" s="33"/>
      <c r="L891" s="33"/>
      <c r="M891" s="33"/>
      <c r="N891" s="33"/>
      <c r="O891" s="33"/>
      <c r="P891" s="33"/>
      <c r="Q891" s="33"/>
    </row>
    <row r="892" spans="1:72" s="41" customFormat="1" ht="105" customHeight="1" x14ac:dyDescent="0.25">
      <c r="A892" s="39" t="s">
        <v>16</v>
      </c>
      <c r="B892" s="34" t="s">
        <v>1533</v>
      </c>
      <c r="C892" s="15" t="s">
        <v>1534</v>
      </c>
      <c r="D892" s="81">
        <v>45138</v>
      </c>
      <c r="E892" s="27">
        <v>737484.95</v>
      </c>
      <c r="F892" s="18" t="s">
        <v>14</v>
      </c>
      <c r="G892" s="27">
        <v>737484.95</v>
      </c>
      <c r="H892" s="50">
        <f t="shared" si="48"/>
        <v>0</v>
      </c>
      <c r="I892" s="18" t="s">
        <v>19</v>
      </c>
      <c r="J892" s="33"/>
      <c r="K892" s="33"/>
      <c r="L892" s="33"/>
      <c r="M892" s="33"/>
      <c r="N892" s="33"/>
      <c r="O892" s="33"/>
      <c r="P892" s="33"/>
      <c r="Q892" s="33"/>
    </row>
    <row r="893" spans="1:72" s="41" customFormat="1" ht="60" customHeight="1" x14ac:dyDescent="0.25">
      <c r="A893" s="15" t="s">
        <v>16</v>
      </c>
      <c r="B893" s="16" t="s">
        <v>1533</v>
      </c>
      <c r="C893" s="15" t="s">
        <v>1535</v>
      </c>
      <c r="D893" s="81">
        <v>45138</v>
      </c>
      <c r="E893" s="27">
        <v>13815.05</v>
      </c>
      <c r="F893" s="18" t="s">
        <v>14</v>
      </c>
      <c r="G893" s="27">
        <v>13815.05</v>
      </c>
      <c r="H893" s="50">
        <f t="shared" si="48"/>
        <v>0</v>
      </c>
      <c r="I893" s="18" t="s">
        <v>19</v>
      </c>
      <c r="J893" s="33"/>
      <c r="K893" s="33"/>
      <c r="L893" s="33"/>
      <c r="M893" s="33"/>
      <c r="N893" s="33"/>
      <c r="O893" s="33"/>
      <c r="P893" s="33"/>
      <c r="Q893" s="33"/>
    </row>
    <row r="894" spans="1:72" s="41" customFormat="1" ht="45" customHeight="1" x14ac:dyDescent="0.25">
      <c r="A894" s="15" t="s">
        <v>1536</v>
      </c>
      <c r="B894" s="16" t="s">
        <v>1537</v>
      </c>
      <c r="C894" s="15">
        <v>11455</v>
      </c>
      <c r="D894" s="81">
        <v>45138</v>
      </c>
      <c r="E894" s="27">
        <v>4800</v>
      </c>
      <c r="F894" s="18" t="s">
        <v>14</v>
      </c>
      <c r="G894" s="27">
        <v>4800</v>
      </c>
      <c r="H894" s="50">
        <f t="shared" si="48"/>
        <v>0</v>
      </c>
      <c r="I894" s="18" t="s">
        <v>19</v>
      </c>
      <c r="J894" s="33"/>
      <c r="K894" s="33"/>
      <c r="L894" s="33"/>
      <c r="M894" s="33"/>
      <c r="N894" s="33"/>
      <c r="O894" s="33"/>
      <c r="P894" s="33"/>
      <c r="Q894" s="33"/>
    </row>
    <row r="895" spans="1:72" s="41" customFormat="1" ht="45" customHeight="1" x14ac:dyDescent="0.25">
      <c r="A895" s="15" t="s">
        <v>67</v>
      </c>
      <c r="B895" s="16" t="s">
        <v>1538</v>
      </c>
      <c r="C895" s="15"/>
      <c r="D895" s="17">
        <v>45138</v>
      </c>
      <c r="E895" s="27">
        <v>9001.26</v>
      </c>
      <c r="F895" s="18" t="s">
        <v>14</v>
      </c>
      <c r="G895" s="27">
        <v>9001.26</v>
      </c>
      <c r="H895" s="50">
        <f t="shared" si="48"/>
        <v>0</v>
      </c>
      <c r="I895" s="18" t="s">
        <v>19</v>
      </c>
      <c r="J895" s="33"/>
      <c r="K895" s="33"/>
      <c r="L895" s="33"/>
      <c r="M895" s="33"/>
      <c r="N895" s="33"/>
      <c r="O895" s="33"/>
      <c r="P895" s="33"/>
      <c r="Q895" s="33"/>
    </row>
    <row r="896" spans="1:72" s="41" customFormat="1" ht="45" customHeight="1" x14ac:dyDescent="0.25">
      <c r="A896" s="104" t="s">
        <v>1539</v>
      </c>
      <c r="B896" s="34"/>
      <c r="C896" s="15"/>
      <c r="D896" s="35"/>
      <c r="E896" s="31">
        <f>SUM(E819:E895)</f>
        <v>3520368.51</v>
      </c>
      <c r="F896" s="31">
        <f t="shared" ref="F896:H896" si="49">SUM(F819:F895)</f>
        <v>0</v>
      </c>
      <c r="G896" s="31">
        <f t="shared" si="49"/>
        <v>3493668.51</v>
      </c>
      <c r="H896" s="31">
        <f t="shared" si="49"/>
        <v>26700</v>
      </c>
      <c r="I896" s="39" t="s">
        <v>15</v>
      </c>
      <c r="J896" s="33"/>
      <c r="K896" s="33"/>
      <c r="L896" s="33"/>
      <c r="M896" s="33"/>
      <c r="N896" s="33"/>
      <c r="O896" s="33"/>
      <c r="P896" s="33"/>
      <c r="Q896" s="33"/>
    </row>
    <row r="897" spans="1:9" s="33" customFormat="1" ht="45" customHeight="1" x14ac:dyDescent="0.25">
      <c r="A897" s="15" t="s">
        <v>1769</v>
      </c>
      <c r="B897" s="16" t="s">
        <v>1629</v>
      </c>
      <c r="C897" s="15" t="s">
        <v>1630</v>
      </c>
      <c r="D897" s="35">
        <v>45042</v>
      </c>
      <c r="E897" s="27">
        <v>14042</v>
      </c>
      <c r="F897" s="27" t="s">
        <v>14</v>
      </c>
      <c r="G897" s="27">
        <v>14042</v>
      </c>
      <c r="H897" s="78">
        <f t="shared" ref="H897:H928" si="50">+E897-G897</f>
        <v>0</v>
      </c>
      <c r="I897" s="18" t="s">
        <v>19</v>
      </c>
    </row>
    <row r="898" spans="1:9" s="33" customFormat="1" ht="46.5" customHeight="1" x14ac:dyDescent="0.25">
      <c r="A898" s="15" t="s">
        <v>1769</v>
      </c>
      <c r="B898" s="16" t="s">
        <v>1631</v>
      </c>
      <c r="C898" s="69" t="s">
        <v>1632</v>
      </c>
      <c r="D898" s="70">
        <v>45070</v>
      </c>
      <c r="E898" s="77">
        <v>1158.76</v>
      </c>
      <c r="F898" s="77" t="s">
        <v>14</v>
      </c>
      <c r="G898" s="77">
        <v>1158.76</v>
      </c>
      <c r="H898" s="27">
        <f t="shared" si="50"/>
        <v>0</v>
      </c>
      <c r="I898" s="79" t="s">
        <v>19</v>
      </c>
    </row>
    <row r="899" spans="1:9" s="33" customFormat="1" ht="90" customHeight="1" x14ac:dyDescent="0.25">
      <c r="A899" s="15" t="s">
        <v>1642</v>
      </c>
      <c r="B899" s="16" t="s">
        <v>1646</v>
      </c>
      <c r="C899" s="69" t="s">
        <v>1643</v>
      </c>
      <c r="D899" s="70">
        <v>45086</v>
      </c>
      <c r="E899" s="77">
        <v>1110</v>
      </c>
      <c r="F899" s="77" t="s">
        <v>14</v>
      </c>
      <c r="G899" s="77">
        <v>1110</v>
      </c>
      <c r="H899" s="78">
        <f t="shared" si="50"/>
        <v>0</v>
      </c>
      <c r="I899" s="79" t="s">
        <v>19</v>
      </c>
    </row>
    <row r="900" spans="1:9" s="33" customFormat="1" ht="60" customHeight="1" x14ac:dyDescent="0.25">
      <c r="A900" s="15" t="s">
        <v>1642</v>
      </c>
      <c r="B900" s="16" t="s">
        <v>1647</v>
      </c>
      <c r="C900" s="69" t="s">
        <v>1644</v>
      </c>
      <c r="D900" s="70">
        <v>45086</v>
      </c>
      <c r="E900" s="77">
        <v>1578</v>
      </c>
      <c r="F900" s="77" t="s">
        <v>14</v>
      </c>
      <c r="G900" s="77">
        <v>1578</v>
      </c>
      <c r="H900" s="78">
        <f t="shared" si="50"/>
        <v>0</v>
      </c>
      <c r="I900" s="79" t="s">
        <v>19</v>
      </c>
    </row>
    <row r="901" spans="1:9" s="33" customFormat="1" ht="90" customHeight="1" x14ac:dyDescent="0.25">
      <c r="A901" s="15" t="s">
        <v>341</v>
      </c>
      <c r="B901" s="16" t="s">
        <v>1563</v>
      </c>
      <c r="C901" s="69" t="s">
        <v>1564</v>
      </c>
      <c r="D901" s="96">
        <v>45089</v>
      </c>
      <c r="E901" s="77">
        <v>40474</v>
      </c>
      <c r="F901" s="79" t="s">
        <v>14</v>
      </c>
      <c r="G901" s="77">
        <v>40474</v>
      </c>
      <c r="H901" s="78">
        <f t="shared" si="50"/>
        <v>0</v>
      </c>
      <c r="I901" s="77" t="s">
        <v>19</v>
      </c>
    </row>
    <row r="902" spans="1:9" s="33" customFormat="1" ht="105" customHeight="1" x14ac:dyDescent="0.25">
      <c r="A902" s="15" t="s">
        <v>1769</v>
      </c>
      <c r="B902" s="16" t="s">
        <v>1638</v>
      </c>
      <c r="C902" s="69" t="s">
        <v>1639</v>
      </c>
      <c r="D902" s="96">
        <v>45089</v>
      </c>
      <c r="E902" s="77">
        <v>1380</v>
      </c>
      <c r="F902" s="79" t="s">
        <v>14</v>
      </c>
      <c r="G902" s="77">
        <v>1380</v>
      </c>
      <c r="H902" s="78">
        <f t="shared" si="50"/>
        <v>0</v>
      </c>
      <c r="I902" s="77" t="s">
        <v>19</v>
      </c>
    </row>
    <row r="903" spans="1:9" s="33" customFormat="1" ht="60" customHeight="1" x14ac:dyDescent="0.25">
      <c r="A903" s="15" t="s">
        <v>1769</v>
      </c>
      <c r="B903" s="16" t="s">
        <v>1694</v>
      </c>
      <c r="C903" s="15" t="s">
        <v>1637</v>
      </c>
      <c r="D903" s="26">
        <v>45096</v>
      </c>
      <c r="E903" s="27">
        <v>13980</v>
      </c>
      <c r="F903" s="18" t="s">
        <v>14</v>
      </c>
      <c r="G903" s="27">
        <v>13980</v>
      </c>
      <c r="H903" s="78">
        <f t="shared" si="50"/>
        <v>0</v>
      </c>
      <c r="I903" s="27" t="s">
        <v>19</v>
      </c>
    </row>
    <row r="904" spans="1:9" s="33" customFormat="1" ht="60" customHeight="1" x14ac:dyDescent="0.25">
      <c r="A904" s="15" t="s">
        <v>1388</v>
      </c>
      <c r="B904" s="16" t="s">
        <v>1617</v>
      </c>
      <c r="C904" s="15" t="s">
        <v>1390</v>
      </c>
      <c r="D904" s="26">
        <v>45103</v>
      </c>
      <c r="E904" s="27">
        <v>14260</v>
      </c>
      <c r="F904" s="18" t="s">
        <v>14</v>
      </c>
      <c r="G904" s="27">
        <v>14260</v>
      </c>
      <c r="H904" s="78">
        <f t="shared" si="50"/>
        <v>0</v>
      </c>
      <c r="I904" s="27" t="s">
        <v>19</v>
      </c>
    </row>
    <row r="905" spans="1:9" s="33" customFormat="1" ht="60" customHeight="1" x14ac:dyDescent="0.25">
      <c r="A905" s="15" t="s">
        <v>84</v>
      </c>
      <c r="B905" s="16" t="s">
        <v>1603</v>
      </c>
      <c r="C905" s="15" t="s">
        <v>1604</v>
      </c>
      <c r="D905" s="26">
        <v>45112</v>
      </c>
      <c r="E905" s="27">
        <v>3380</v>
      </c>
      <c r="F905" s="18" t="s">
        <v>14</v>
      </c>
      <c r="G905" s="27">
        <v>3380</v>
      </c>
      <c r="H905" s="78">
        <f t="shared" si="50"/>
        <v>0</v>
      </c>
      <c r="I905" s="27" t="s">
        <v>19</v>
      </c>
    </row>
    <row r="906" spans="1:9" s="33" customFormat="1" ht="105" customHeight="1" x14ac:dyDescent="0.25">
      <c r="A906" s="15" t="s">
        <v>486</v>
      </c>
      <c r="B906" s="34" t="s">
        <v>1663</v>
      </c>
      <c r="C906" s="15" t="s">
        <v>1664</v>
      </c>
      <c r="D906" s="26">
        <v>45112</v>
      </c>
      <c r="E906" s="27">
        <v>24367</v>
      </c>
      <c r="F906" s="18" t="s">
        <v>14</v>
      </c>
      <c r="G906" s="27">
        <v>24367</v>
      </c>
      <c r="H906" s="78">
        <f t="shared" si="50"/>
        <v>0</v>
      </c>
      <c r="I906" s="27" t="s">
        <v>19</v>
      </c>
    </row>
    <row r="907" spans="1:9" s="33" customFormat="1" ht="60" customHeight="1" x14ac:dyDescent="0.25">
      <c r="A907" s="39" t="s">
        <v>215</v>
      </c>
      <c r="B907" s="34" t="s">
        <v>1037</v>
      </c>
      <c r="C907" s="15" t="s">
        <v>1567</v>
      </c>
      <c r="D907" s="26">
        <v>45113</v>
      </c>
      <c r="E907" s="27">
        <v>33976.550000000003</v>
      </c>
      <c r="F907" s="18" t="s">
        <v>14</v>
      </c>
      <c r="G907" s="27">
        <v>33976.550000000003</v>
      </c>
      <c r="H907" s="78">
        <f t="shared" si="50"/>
        <v>0</v>
      </c>
      <c r="I907" s="27" t="s">
        <v>19</v>
      </c>
    </row>
    <row r="908" spans="1:9" s="33" customFormat="1" ht="45" customHeight="1" x14ac:dyDescent="0.25">
      <c r="A908" s="39" t="s">
        <v>84</v>
      </c>
      <c r="B908" s="34" t="s">
        <v>1602</v>
      </c>
      <c r="C908" s="15" t="s">
        <v>1601</v>
      </c>
      <c r="D908" s="26">
        <v>45114</v>
      </c>
      <c r="E908" s="27">
        <v>2665</v>
      </c>
      <c r="F908" s="18" t="s">
        <v>14</v>
      </c>
      <c r="G908" s="27">
        <v>2665</v>
      </c>
      <c r="H908" s="78">
        <f t="shared" si="50"/>
        <v>0</v>
      </c>
      <c r="I908" s="27" t="s">
        <v>19</v>
      </c>
    </row>
    <row r="909" spans="1:9" s="33" customFormat="1" ht="60" customHeight="1" x14ac:dyDescent="0.25">
      <c r="A909" s="15" t="s">
        <v>341</v>
      </c>
      <c r="B909" s="16" t="s">
        <v>1566</v>
      </c>
      <c r="C909" s="15" t="s">
        <v>1565</v>
      </c>
      <c r="D909" s="26">
        <v>45114</v>
      </c>
      <c r="E909" s="27">
        <v>40474</v>
      </c>
      <c r="F909" s="18" t="s">
        <v>14</v>
      </c>
      <c r="G909" s="27">
        <v>40474</v>
      </c>
      <c r="H909" s="78">
        <f t="shared" si="50"/>
        <v>0</v>
      </c>
      <c r="I909" s="27" t="s">
        <v>19</v>
      </c>
    </row>
    <row r="910" spans="1:9" s="33" customFormat="1" ht="60" customHeight="1" x14ac:dyDescent="0.25">
      <c r="A910" s="39" t="s">
        <v>1769</v>
      </c>
      <c r="B910" s="34" t="s">
        <v>1636</v>
      </c>
      <c r="C910" s="15" t="s">
        <v>1635</v>
      </c>
      <c r="D910" s="26">
        <v>45114</v>
      </c>
      <c r="E910" s="27">
        <v>1600</v>
      </c>
      <c r="F910" s="18" t="s">
        <v>14</v>
      </c>
      <c r="G910" s="27">
        <v>1600</v>
      </c>
      <c r="H910" s="78">
        <f t="shared" si="50"/>
        <v>0</v>
      </c>
      <c r="I910" s="27" t="s">
        <v>19</v>
      </c>
    </row>
    <row r="911" spans="1:9" s="33" customFormat="1" ht="60" customHeight="1" x14ac:dyDescent="0.25">
      <c r="A911" s="15" t="s">
        <v>508</v>
      </c>
      <c r="B911" s="16" t="s">
        <v>509</v>
      </c>
      <c r="C911" s="15" t="s">
        <v>548</v>
      </c>
      <c r="D911" s="26" t="s">
        <v>1573</v>
      </c>
      <c r="E911" s="27">
        <v>9121.4</v>
      </c>
      <c r="F911" s="18" t="s">
        <v>14</v>
      </c>
      <c r="G911" s="27">
        <v>9121.4</v>
      </c>
      <c r="H911" s="78">
        <f t="shared" si="50"/>
        <v>0</v>
      </c>
      <c r="I911" s="27" t="s">
        <v>19</v>
      </c>
    </row>
    <row r="912" spans="1:9" s="33" customFormat="1" ht="75" customHeight="1" x14ac:dyDescent="0.25">
      <c r="A912" s="15" t="s">
        <v>1615</v>
      </c>
      <c r="B912" s="16" t="s">
        <v>1623</v>
      </c>
      <c r="C912" s="15" t="s">
        <v>1624</v>
      </c>
      <c r="D912" s="26">
        <v>45118</v>
      </c>
      <c r="E912" s="27">
        <v>6260</v>
      </c>
      <c r="F912" s="18" t="s">
        <v>14</v>
      </c>
      <c r="G912" s="27">
        <v>6260</v>
      </c>
      <c r="H912" s="78">
        <f t="shared" si="50"/>
        <v>0</v>
      </c>
      <c r="I912" s="27" t="s">
        <v>19</v>
      </c>
    </row>
    <row r="913" spans="1:11" s="33" customFormat="1" ht="60" customHeight="1" x14ac:dyDescent="0.25">
      <c r="A913" s="15" t="s">
        <v>1642</v>
      </c>
      <c r="B913" s="16" t="s">
        <v>1648</v>
      </c>
      <c r="C913" s="15" t="s">
        <v>1645</v>
      </c>
      <c r="D913" s="26">
        <v>45119</v>
      </c>
      <c r="E913" s="27">
        <v>8000</v>
      </c>
      <c r="F913" s="18" t="s">
        <v>14</v>
      </c>
      <c r="G913" s="27">
        <v>8000</v>
      </c>
      <c r="H913" s="78">
        <f t="shared" si="50"/>
        <v>0</v>
      </c>
      <c r="I913" s="27" t="s">
        <v>19</v>
      </c>
    </row>
    <row r="914" spans="1:11" s="33" customFormat="1" ht="135" customHeight="1" x14ac:dyDescent="0.25">
      <c r="A914" s="39" t="s">
        <v>84</v>
      </c>
      <c r="B914" s="34" t="s">
        <v>1593</v>
      </c>
      <c r="C914" s="15" t="s">
        <v>1594</v>
      </c>
      <c r="D914" s="26">
        <v>45120</v>
      </c>
      <c r="E914" s="27">
        <v>5005</v>
      </c>
      <c r="F914" s="18" t="s">
        <v>14</v>
      </c>
      <c r="G914" s="27">
        <v>5005</v>
      </c>
      <c r="H914" s="78">
        <f t="shared" si="50"/>
        <v>0</v>
      </c>
      <c r="I914" s="27" t="s">
        <v>19</v>
      </c>
    </row>
    <row r="915" spans="1:11" s="33" customFormat="1" ht="60" customHeight="1" x14ac:dyDescent="0.25">
      <c r="A915" s="15" t="s">
        <v>1615</v>
      </c>
      <c r="B915" s="16" t="s">
        <v>1618</v>
      </c>
      <c r="C915" s="15" t="s">
        <v>1616</v>
      </c>
      <c r="D915" s="26">
        <v>45121</v>
      </c>
      <c r="E915" s="27">
        <v>6260</v>
      </c>
      <c r="F915" s="18" t="s">
        <v>14</v>
      </c>
      <c r="G915" s="27">
        <v>6260</v>
      </c>
      <c r="H915" s="78">
        <f t="shared" si="50"/>
        <v>0</v>
      </c>
      <c r="I915" s="27" t="s">
        <v>19</v>
      </c>
    </row>
    <row r="916" spans="1:11" s="33" customFormat="1" ht="60" customHeight="1" x14ac:dyDescent="0.25">
      <c r="A916" s="39" t="s">
        <v>1615</v>
      </c>
      <c r="B916" s="34" t="s">
        <v>1625</v>
      </c>
      <c r="C916" s="15" t="s">
        <v>1626</v>
      </c>
      <c r="D916" s="26">
        <v>45121</v>
      </c>
      <c r="E916" s="27">
        <v>9060</v>
      </c>
      <c r="F916" s="18" t="s">
        <v>14</v>
      </c>
      <c r="G916" s="27">
        <v>9060</v>
      </c>
      <c r="H916" s="78">
        <f t="shared" si="50"/>
        <v>0</v>
      </c>
      <c r="I916" s="27" t="s">
        <v>19</v>
      </c>
    </row>
    <row r="917" spans="1:11" s="33" customFormat="1" ht="120" customHeight="1" x14ac:dyDescent="0.25">
      <c r="A917" s="39" t="s">
        <v>1642</v>
      </c>
      <c r="B917" s="34" t="s">
        <v>1649</v>
      </c>
      <c r="C917" s="15" t="s">
        <v>1650</v>
      </c>
      <c r="D917" s="26">
        <v>45125</v>
      </c>
      <c r="E917" s="27">
        <v>1505</v>
      </c>
      <c r="F917" s="18" t="s">
        <v>14</v>
      </c>
      <c r="G917" s="27">
        <v>1505</v>
      </c>
      <c r="H917" s="78">
        <f t="shared" si="50"/>
        <v>0</v>
      </c>
      <c r="I917" s="27" t="s">
        <v>19</v>
      </c>
    </row>
    <row r="918" spans="1:11" s="33" customFormat="1" ht="105" customHeight="1" x14ac:dyDescent="0.25">
      <c r="A918" s="39" t="s">
        <v>84</v>
      </c>
      <c r="B918" s="34" t="s">
        <v>1595</v>
      </c>
      <c r="C918" s="15" t="s">
        <v>1596</v>
      </c>
      <c r="D918" s="26">
        <v>45126</v>
      </c>
      <c r="E918" s="27">
        <v>4810</v>
      </c>
      <c r="F918" s="18" t="s">
        <v>14</v>
      </c>
      <c r="G918" s="27">
        <v>4810</v>
      </c>
      <c r="H918" s="78">
        <f t="shared" si="50"/>
        <v>0</v>
      </c>
      <c r="I918" s="27" t="s">
        <v>19</v>
      </c>
    </row>
    <row r="919" spans="1:11" s="33" customFormat="1" ht="105" customHeight="1" x14ac:dyDescent="0.25">
      <c r="A919" s="15" t="s">
        <v>84</v>
      </c>
      <c r="B919" s="16" t="s">
        <v>1599</v>
      </c>
      <c r="C919" s="15" t="s">
        <v>1598</v>
      </c>
      <c r="D919" s="26">
        <v>45131</v>
      </c>
      <c r="E919" s="27">
        <v>3575</v>
      </c>
      <c r="F919" s="18" t="s">
        <v>14</v>
      </c>
      <c r="G919" s="27">
        <v>3575</v>
      </c>
      <c r="H919" s="78">
        <f t="shared" si="50"/>
        <v>0</v>
      </c>
      <c r="I919" s="27" t="s">
        <v>19</v>
      </c>
    </row>
    <row r="920" spans="1:11" s="33" customFormat="1" ht="60" customHeight="1" x14ac:dyDescent="0.25">
      <c r="A920" s="39" t="s">
        <v>1388</v>
      </c>
      <c r="B920" s="34" t="s">
        <v>1619</v>
      </c>
      <c r="C920" s="15" t="s">
        <v>1614</v>
      </c>
      <c r="D920" s="26">
        <v>45132</v>
      </c>
      <c r="E920" s="27">
        <v>12160</v>
      </c>
      <c r="F920" s="18" t="s">
        <v>14</v>
      </c>
      <c r="G920" s="27">
        <v>12160</v>
      </c>
      <c r="H920" s="78">
        <f t="shared" si="50"/>
        <v>0</v>
      </c>
      <c r="I920" s="27" t="s">
        <v>19</v>
      </c>
    </row>
    <row r="921" spans="1:11" s="33" customFormat="1" ht="60" customHeight="1" x14ac:dyDescent="0.25">
      <c r="A921" s="39" t="s">
        <v>1695</v>
      </c>
      <c r="B921" s="34" t="s">
        <v>1696</v>
      </c>
      <c r="C921" s="15" t="s">
        <v>1614</v>
      </c>
      <c r="D921" s="26">
        <v>45132</v>
      </c>
      <c r="E921" s="27">
        <v>5000</v>
      </c>
      <c r="F921" s="18" t="s">
        <v>14</v>
      </c>
      <c r="G921" s="27"/>
      <c r="H921" s="78">
        <f t="shared" si="50"/>
        <v>5000</v>
      </c>
      <c r="I921" s="39" t="s">
        <v>15</v>
      </c>
    </row>
    <row r="922" spans="1:11" s="33" customFormat="1" ht="105" customHeight="1" x14ac:dyDescent="0.25">
      <c r="A922" s="15" t="s">
        <v>303</v>
      </c>
      <c r="B922" s="34" t="s">
        <v>1577</v>
      </c>
      <c r="C922" s="15" t="s">
        <v>1578</v>
      </c>
      <c r="D922" s="26">
        <v>45133</v>
      </c>
      <c r="E922" s="27">
        <v>576.85</v>
      </c>
      <c r="F922" s="18" t="s">
        <v>14</v>
      </c>
      <c r="G922" s="31"/>
      <c r="H922" s="78">
        <f t="shared" si="50"/>
        <v>576.85</v>
      </c>
      <c r="I922" s="27" t="s">
        <v>15</v>
      </c>
    </row>
    <row r="923" spans="1:11" s="33" customFormat="1" ht="81.75" customHeight="1" x14ac:dyDescent="0.25">
      <c r="A923" s="39" t="s">
        <v>84</v>
      </c>
      <c r="B923" s="34" t="s">
        <v>1600</v>
      </c>
      <c r="C923" s="15" t="s">
        <v>1597</v>
      </c>
      <c r="D923" s="26">
        <v>45135</v>
      </c>
      <c r="E923" s="27">
        <v>2535</v>
      </c>
      <c r="F923" s="18" t="s">
        <v>14</v>
      </c>
      <c r="G923" s="27">
        <v>2535</v>
      </c>
      <c r="H923" s="78">
        <f t="shared" si="50"/>
        <v>0</v>
      </c>
      <c r="I923" s="27" t="s">
        <v>19</v>
      </c>
    </row>
    <row r="924" spans="1:11" s="33" customFormat="1" ht="60" customHeight="1" x14ac:dyDescent="0.25">
      <c r="A924" s="15" t="s">
        <v>1620</v>
      </c>
      <c r="B924" s="93" t="s">
        <v>1621</v>
      </c>
      <c r="C924" s="15" t="s">
        <v>1622</v>
      </c>
      <c r="D924" s="26">
        <v>45135</v>
      </c>
      <c r="E924" s="27">
        <v>4060</v>
      </c>
      <c r="F924" s="18" t="s">
        <v>14</v>
      </c>
      <c r="G924" s="27">
        <v>4060</v>
      </c>
      <c r="H924" s="78">
        <f t="shared" si="50"/>
        <v>0</v>
      </c>
      <c r="I924" s="27" t="s">
        <v>19</v>
      </c>
    </row>
    <row r="925" spans="1:11" s="33" customFormat="1" ht="60" customHeight="1" x14ac:dyDescent="0.25">
      <c r="A925" s="39" t="s">
        <v>1627</v>
      </c>
      <c r="B925" s="34" t="s">
        <v>1628</v>
      </c>
      <c r="C925" s="15" t="s">
        <v>1530</v>
      </c>
      <c r="D925" s="26">
        <v>45135</v>
      </c>
      <c r="E925" s="27">
        <v>4060</v>
      </c>
      <c r="F925" s="18" t="s">
        <v>14</v>
      </c>
      <c r="G925" s="27">
        <v>4060</v>
      </c>
      <c r="H925" s="78">
        <f t="shared" si="50"/>
        <v>0</v>
      </c>
      <c r="I925" s="27" t="s">
        <v>19</v>
      </c>
    </row>
    <row r="926" spans="1:11" s="33" customFormat="1" ht="120" customHeight="1" x14ac:dyDescent="0.25">
      <c r="A926" s="39" t="s">
        <v>1769</v>
      </c>
      <c r="B926" s="82" t="s">
        <v>1640</v>
      </c>
      <c r="C926" s="15" t="s">
        <v>1641</v>
      </c>
      <c r="D926" s="26">
        <v>45135</v>
      </c>
      <c r="E926" s="27">
        <v>1534</v>
      </c>
      <c r="F926" s="18" t="s">
        <v>14</v>
      </c>
      <c r="G926" s="27">
        <v>1534</v>
      </c>
      <c r="H926" s="78">
        <f t="shared" si="50"/>
        <v>0</v>
      </c>
      <c r="I926" s="27" t="s">
        <v>19</v>
      </c>
    </row>
    <row r="927" spans="1:11" s="41" customFormat="1" ht="135" customHeight="1" x14ac:dyDescent="0.25">
      <c r="A927" s="39" t="s">
        <v>1697</v>
      </c>
      <c r="B927" s="82" t="s">
        <v>1698</v>
      </c>
      <c r="C927" s="15" t="s">
        <v>1699</v>
      </c>
      <c r="D927" s="26">
        <v>45138</v>
      </c>
      <c r="E927" s="27">
        <v>7160</v>
      </c>
      <c r="F927" s="18" t="s">
        <v>14</v>
      </c>
      <c r="G927" s="27"/>
      <c r="H927" s="78">
        <f t="shared" si="50"/>
        <v>7160</v>
      </c>
      <c r="I927" s="27" t="s">
        <v>15</v>
      </c>
      <c r="J927" s="33"/>
      <c r="K927" s="33"/>
    </row>
    <row r="928" spans="1:11" s="41" customFormat="1" ht="60" customHeight="1" x14ac:dyDescent="0.25">
      <c r="A928" s="15" t="s">
        <v>166</v>
      </c>
      <c r="B928" s="40" t="s">
        <v>1551</v>
      </c>
      <c r="C928" s="15" t="s">
        <v>1552</v>
      </c>
      <c r="D928" s="17">
        <v>45139</v>
      </c>
      <c r="E928" s="27">
        <v>19728.28</v>
      </c>
      <c r="F928" s="18" t="s">
        <v>14</v>
      </c>
      <c r="G928" s="27">
        <v>19728.28</v>
      </c>
      <c r="H928" s="78">
        <f t="shared" si="50"/>
        <v>0</v>
      </c>
      <c r="I928" s="27" t="s">
        <v>19</v>
      </c>
      <c r="J928" s="33"/>
      <c r="K928" s="33"/>
    </row>
    <row r="929" spans="1:11" s="41" customFormat="1" ht="60" x14ac:dyDescent="0.25">
      <c r="A929" s="39" t="s">
        <v>334</v>
      </c>
      <c r="B929" s="34" t="s">
        <v>1555</v>
      </c>
      <c r="C929" s="15" t="s">
        <v>1556</v>
      </c>
      <c r="D929" s="17">
        <v>45139</v>
      </c>
      <c r="E929" s="27">
        <v>11666.67</v>
      </c>
      <c r="F929" s="18" t="s">
        <v>14</v>
      </c>
      <c r="G929" s="27">
        <v>11666.67</v>
      </c>
      <c r="H929" s="78">
        <f t="shared" ref="H929:H960" si="51">+E929-G929</f>
        <v>0</v>
      </c>
      <c r="I929" s="27" t="s">
        <v>19</v>
      </c>
      <c r="J929" s="33"/>
      <c r="K929" s="33"/>
    </row>
    <row r="930" spans="1:11" ht="90" customHeight="1" x14ac:dyDescent="0.25">
      <c r="A930" s="15" t="s">
        <v>1579</v>
      </c>
      <c r="B930" s="93" t="s">
        <v>1580</v>
      </c>
      <c r="C930" s="15" t="s">
        <v>1581</v>
      </c>
      <c r="D930" s="17">
        <v>45139</v>
      </c>
      <c r="E930" s="27">
        <v>235468</v>
      </c>
      <c r="F930" s="18" t="s">
        <v>14</v>
      </c>
      <c r="G930" s="78">
        <v>235468</v>
      </c>
      <c r="H930" s="78">
        <f t="shared" si="51"/>
        <v>0</v>
      </c>
      <c r="I930" s="27" t="s">
        <v>19</v>
      </c>
    </row>
    <row r="931" spans="1:11" s="33" customFormat="1" ht="60" customHeight="1" x14ac:dyDescent="0.25">
      <c r="A931" s="15" t="s">
        <v>153</v>
      </c>
      <c r="B931" s="16" t="s">
        <v>154</v>
      </c>
      <c r="C931" s="39" t="s">
        <v>1588</v>
      </c>
      <c r="D931" s="17">
        <v>45139</v>
      </c>
      <c r="E931" s="27">
        <v>4307</v>
      </c>
      <c r="F931" s="18" t="s">
        <v>14</v>
      </c>
      <c r="G931" s="78">
        <v>4307</v>
      </c>
      <c r="H931" s="78">
        <f t="shared" si="51"/>
        <v>0</v>
      </c>
      <c r="I931" s="27" t="s">
        <v>19</v>
      </c>
    </row>
    <row r="932" spans="1:11" s="33" customFormat="1" ht="120" customHeight="1" x14ac:dyDescent="0.25">
      <c r="A932" s="15" t="s">
        <v>2209</v>
      </c>
      <c r="B932" s="16" t="s">
        <v>2208</v>
      </c>
      <c r="C932" s="39" t="s">
        <v>1611</v>
      </c>
      <c r="D932" s="17">
        <v>45139</v>
      </c>
      <c r="E932" s="27">
        <v>132750</v>
      </c>
      <c r="F932" s="18" t="s">
        <v>14</v>
      </c>
      <c r="G932" s="78">
        <v>132750</v>
      </c>
      <c r="H932" s="78">
        <f t="shared" si="51"/>
        <v>0</v>
      </c>
      <c r="I932" s="27" t="s">
        <v>19</v>
      </c>
    </row>
    <row r="933" spans="1:11" s="33" customFormat="1" ht="30" customHeight="1" x14ac:dyDescent="0.25">
      <c r="A933" s="15" t="s">
        <v>672</v>
      </c>
      <c r="B933" s="34" t="s">
        <v>1657</v>
      </c>
      <c r="C933" s="39" t="s">
        <v>1658</v>
      </c>
      <c r="D933" s="17">
        <v>45139</v>
      </c>
      <c r="E933" s="27">
        <v>4584</v>
      </c>
      <c r="F933" s="18" t="s">
        <v>14</v>
      </c>
      <c r="G933" s="78">
        <v>4584</v>
      </c>
      <c r="H933" s="78">
        <f t="shared" si="51"/>
        <v>0</v>
      </c>
      <c r="I933" s="27" t="s">
        <v>19</v>
      </c>
    </row>
    <row r="934" spans="1:11" s="33" customFormat="1" ht="60" customHeight="1" x14ac:dyDescent="0.25">
      <c r="A934" s="39" t="s">
        <v>672</v>
      </c>
      <c r="B934" s="34" t="s">
        <v>1657</v>
      </c>
      <c r="C934" s="39" t="s">
        <v>1659</v>
      </c>
      <c r="D934" s="17">
        <v>45139</v>
      </c>
      <c r="E934" s="27">
        <v>4584</v>
      </c>
      <c r="F934" s="18" t="s">
        <v>14</v>
      </c>
      <c r="G934" s="78">
        <v>4584</v>
      </c>
      <c r="H934" s="78">
        <f t="shared" si="51"/>
        <v>0</v>
      </c>
      <c r="I934" s="27" t="s">
        <v>19</v>
      </c>
    </row>
    <row r="935" spans="1:11" s="33" customFormat="1" ht="75" customHeight="1" x14ac:dyDescent="0.25">
      <c r="A935" s="39" t="s">
        <v>672</v>
      </c>
      <c r="B935" s="34" t="s">
        <v>1657</v>
      </c>
      <c r="C935" s="39" t="s">
        <v>1660</v>
      </c>
      <c r="D935" s="17">
        <v>45139</v>
      </c>
      <c r="E935" s="27">
        <v>1528</v>
      </c>
      <c r="F935" s="18" t="s">
        <v>14</v>
      </c>
      <c r="G935" s="27">
        <v>1528</v>
      </c>
      <c r="H935" s="78">
        <f t="shared" si="51"/>
        <v>0</v>
      </c>
      <c r="I935" s="27" t="s">
        <v>19</v>
      </c>
    </row>
    <row r="936" spans="1:11" s="33" customFormat="1" ht="75" customHeight="1" x14ac:dyDescent="0.25">
      <c r="A936" s="39" t="s">
        <v>817</v>
      </c>
      <c r="B936" s="34" t="s">
        <v>1676</v>
      </c>
      <c r="C936" s="39" t="s">
        <v>1677</v>
      </c>
      <c r="D936" s="17">
        <v>45139</v>
      </c>
      <c r="E936" s="27">
        <v>173163</v>
      </c>
      <c r="F936" s="18" t="s">
        <v>14</v>
      </c>
      <c r="G936" s="27">
        <v>173163</v>
      </c>
      <c r="H936" s="78">
        <f t="shared" si="51"/>
        <v>0</v>
      </c>
      <c r="I936" s="27" t="s">
        <v>19</v>
      </c>
    </row>
    <row r="937" spans="1:11" s="33" customFormat="1" ht="75" customHeight="1" x14ac:dyDescent="0.25">
      <c r="A937" s="39" t="s">
        <v>1734</v>
      </c>
      <c r="B937" s="34" t="s">
        <v>1735</v>
      </c>
      <c r="C937" s="39">
        <v>11474</v>
      </c>
      <c r="D937" s="17">
        <v>45139</v>
      </c>
      <c r="E937" s="27">
        <v>4000</v>
      </c>
      <c r="F937" s="18" t="s">
        <v>14</v>
      </c>
      <c r="G937" s="27">
        <v>4000</v>
      </c>
      <c r="H937" s="78">
        <f t="shared" si="51"/>
        <v>0</v>
      </c>
      <c r="I937" s="27" t="s">
        <v>19</v>
      </c>
    </row>
    <row r="938" spans="1:11" s="33" customFormat="1" ht="60" customHeight="1" x14ac:dyDescent="0.25">
      <c r="A938" s="39" t="s">
        <v>1736</v>
      </c>
      <c r="B938" s="34" t="s">
        <v>1737</v>
      </c>
      <c r="C938" s="39">
        <v>11482</v>
      </c>
      <c r="D938" s="17">
        <v>45139</v>
      </c>
      <c r="E938" s="27">
        <v>4800</v>
      </c>
      <c r="F938" s="18" t="s">
        <v>14</v>
      </c>
      <c r="G938" s="71"/>
      <c r="H938" s="78">
        <f t="shared" si="51"/>
        <v>4800</v>
      </c>
      <c r="I938" s="27" t="s">
        <v>15</v>
      </c>
    </row>
    <row r="939" spans="1:11" s="33" customFormat="1" ht="45" customHeight="1" x14ac:dyDescent="0.25">
      <c r="A939" s="39" t="s">
        <v>1738</v>
      </c>
      <c r="B939" s="34" t="s">
        <v>1739</v>
      </c>
      <c r="C939" s="39">
        <v>11490</v>
      </c>
      <c r="D939" s="17">
        <v>45140</v>
      </c>
      <c r="E939" s="27">
        <v>3000</v>
      </c>
      <c r="F939" s="18" t="s">
        <v>14</v>
      </c>
      <c r="G939" s="78">
        <v>3000</v>
      </c>
      <c r="H939" s="78">
        <f t="shared" si="51"/>
        <v>0</v>
      </c>
      <c r="I939" s="27" t="s">
        <v>19</v>
      </c>
    </row>
    <row r="940" spans="1:11" s="33" customFormat="1" ht="45" customHeight="1" x14ac:dyDescent="0.25">
      <c r="A940" s="39" t="s">
        <v>1740</v>
      </c>
      <c r="B940" s="34" t="s">
        <v>1741</v>
      </c>
      <c r="C940" s="39">
        <v>11500</v>
      </c>
      <c r="D940" s="17">
        <v>45140</v>
      </c>
      <c r="E940" s="27">
        <v>3600</v>
      </c>
      <c r="F940" s="18" t="s">
        <v>14</v>
      </c>
      <c r="G940" s="78">
        <v>3600</v>
      </c>
      <c r="H940" s="78">
        <f t="shared" si="51"/>
        <v>0</v>
      </c>
      <c r="I940" s="27" t="s">
        <v>19</v>
      </c>
    </row>
    <row r="941" spans="1:11" s="33" customFormat="1" ht="60" customHeight="1" x14ac:dyDescent="0.25">
      <c r="A941" s="39" t="s">
        <v>96</v>
      </c>
      <c r="B941" s="34" t="s">
        <v>97</v>
      </c>
      <c r="C941" s="39" t="s">
        <v>1561</v>
      </c>
      <c r="D941" s="17">
        <v>45140</v>
      </c>
      <c r="E941" s="27">
        <v>193300</v>
      </c>
      <c r="F941" s="18" t="s">
        <v>14</v>
      </c>
      <c r="G941" s="78">
        <v>193300</v>
      </c>
      <c r="H941" s="78">
        <f t="shared" si="51"/>
        <v>0</v>
      </c>
      <c r="I941" s="27" t="s">
        <v>19</v>
      </c>
    </row>
    <row r="942" spans="1:11" s="33" customFormat="1" ht="45" customHeight="1" x14ac:dyDescent="0.25">
      <c r="A942" s="39" t="s">
        <v>96</v>
      </c>
      <c r="B942" s="34" t="s">
        <v>97</v>
      </c>
      <c r="C942" s="39" t="s">
        <v>1562</v>
      </c>
      <c r="D942" s="17">
        <v>45140</v>
      </c>
      <c r="E942" s="27">
        <v>230000</v>
      </c>
      <c r="F942" s="18" t="s">
        <v>14</v>
      </c>
      <c r="G942" s="78">
        <v>230000</v>
      </c>
      <c r="H942" s="78">
        <f t="shared" si="51"/>
        <v>0</v>
      </c>
      <c r="I942" s="27" t="s">
        <v>19</v>
      </c>
    </row>
    <row r="943" spans="1:11" s="33" customFormat="1" ht="45" customHeight="1" x14ac:dyDescent="0.25">
      <c r="A943" s="15" t="s">
        <v>1651</v>
      </c>
      <c r="B943" s="16" t="s">
        <v>1652</v>
      </c>
      <c r="C943" s="39" t="s">
        <v>1653</v>
      </c>
      <c r="D943" s="17">
        <v>45140</v>
      </c>
      <c r="E943" s="27">
        <v>15000</v>
      </c>
      <c r="F943" s="18" t="s">
        <v>14</v>
      </c>
      <c r="G943" s="78">
        <v>15000</v>
      </c>
      <c r="H943" s="78">
        <f t="shared" si="51"/>
        <v>0</v>
      </c>
      <c r="I943" s="27" t="s">
        <v>19</v>
      </c>
    </row>
    <row r="944" spans="1:11" s="33" customFormat="1" ht="45" customHeight="1" x14ac:dyDescent="0.25">
      <c r="A944" s="15" t="s">
        <v>845</v>
      </c>
      <c r="B944" s="16" t="s">
        <v>1692</v>
      </c>
      <c r="C944" s="39" t="s">
        <v>1693</v>
      </c>
      <c r="D944" s="17">
        <v>45140</v>
      </c>
      <c r="E944" s="27">
        <v>10030</v>
      </c>
      <c r="F944" s="18" t="s">
        <v>14</v>
      </c>
      <c r="G944" s="78">
        <v>10030</v>
      </c>
      <c r="H944" s="78">
        <f t="shared" si="51"/>
        <v>0</v>
      </c>
      <c r="I944" s="27" t="s">
        <v>19</v>
      </c>
    </row>
    <row r="945" spans="1:9" s="33" customFormat="1" ht="120" customHeight="1" x14ac:dyDescent="0.25">
      <c r="A945" s="15" t="s">
        <v>486</v>
      </c>
      <c r="B945" s="16" t="s">
        <v>1559</v>
      </c>
      <c r="C945" s="39" t="s">
        <v>1560</v>
      </c>
      <c r="D945" s="26">
        <v>45141</v>
      </c>
      <c r="E945" s="27">
        <v>145140</v>
      </c>
      <c r="F945" s="18" t="s">
        <v>14</v>
      </c>
      <c r="G945" s="78">
        <v>145140</v>
      </c>
      <c r="H945" s="78">
        <f t="shared" si="51"/>
        <v>0</v>
      </c>
      <c r="I945" s="27" t="s">
        <v>19</v>
      </c>
    </row>
    <row r="946" spans="1:9" s="33" customFormat="1" ht="60" customHeight="1" x14ac:dyDescent="0.25">
      <c r="A946" s="15" t="s">
        <v>303</v>
      </c>
      <c r="B946" s="16" t="s">
        <v>1553</v>
      </c>
      <c r="C946" s="39" t="s">
        <v>1554</v>
      </c>
      <c r="D946" s="26">
        <v>45141</v>
      </c>
      <c r="E946" s="27">
        <v>57000</v>
      </c>
      <c r="F946" s="18" t="s">
        <v>14</v>
      </c>
      <c r="G946" s="78">
        <v>57000</v>
      </c>
      <c r="H946" s="78">
        <f t="shared" si="51"/>
        <v>0</v>
      </c>
      <c r="I946" s="27" t="s">
        <v>19</v>
      </c>
    </row>
    <row r="947" spans="1:9" s="33" customFormat="1" ht="105" customHeight="1" x14ac:dyDescent="0.25">
      <c r="A947" s="15" t="s">
        <v>303</v>
      </c>
      <c r="B947" s="16" t="s">
        <v>1721</v>
      </c>
      <c r="C947" s="15" t="s">
        <v>1550</v>
      </c>
      <c r="D947" s="26">
        <v>45141</v>
      </c>
      <c r="E947" s="27">
        <v>5000</v>
      </c>
      <c r="F947" s="18" t="s">
        <v>14</v>
      </c>
      <c r="G947" s="27">
        <v>5000</v>
      </c>
      <c r="H947" s="78">
        <f t="shared" si="51"/>
        <v>0</v>
      </c>
      <c r="I947" s="27" t="s">
        <v>19</v>
      </c>
    </row>
    <row r="948" spans="1:9" s="33" customFormat="1" ht="60" customHeight="1" x14ac:dyDescent="0.25">
      <c r="A948" s="15" t="s">
        <v>826</v>
      </c>
      <c r="B948" s="16" t="s">
        <v>1582</v>
      </c>
      <c r="C948" s="15" t="s">
        <v>1586</v>
      </c>
      <c r="D948" s="26">
        <v>45141</v>
      </c>
      <c r="E948" s="27">
        <v>8260</v>
      </c>
      <c r="F948" s="18" t="s">
        <v>14</v>
      </c>
      <c r="G948" s="27">
        <v>8260</v>
      </c>
      <c r="H948" s="78">
        <f t="shared" si="51"/>
        <v>0</v>
      </c>
      <c r="I948" s="27" t="s">
        <v>19</v>
      </c>
    </row>
    <row r="949" spans="1:9" s="33" customFormat="1" ht="60.75" customHeight="1" x14ac:dyDescent="0.25">
      <c r="A949" s="39" t="s">
        <v>84</v>
      </c>
      <c r="B949" s="16" t="s">
        <v>1690</v>
      </c>
      <c r="C949" s="15" t="s">
        <v>1691</v>
      </c>
      <c r="D949" s="26">
        <v>45141</v>
      </c>
      <c r="E949" s="27">
        <v>4485</v>
      </c>
      <c r="F949" s="18" t="s">
        <v>14</v>
      </c>
      <c r="G949" s="27">
        <v>4485</v>
      </c>
      <c r="H949" s="78">
        <f t="shared" si="51"/>
        <v>0</v>
      </c>
      <c r="I949" s="27" t="s">
        <v>19</v>
      </c>
    </row>
    <row r="950" spans="1:9" s="33" customFormat="1" ht="60.75" customHeight="1" x14ac:dyDescent="0.25">
      <c r="A950" s="15" t="s">
        <v>2062</v>
      </c>
      <c r="B950" s="16" t="s">
        <v>1742</v>
      </c>
      <c r="C950" s="15">
        <v>11523</v>
      </c>
      <c r="D950" s="17">
        <v>45142</v>
      </c>
      <c r="E950" s="27">
        <v>4800</v>
      </c>
      <c r="F950" s="18" t="s">
        <v>14</v>
      </c>
      <c r="G950" s="27">
        <v>4800</v>
      </c>
      <c r="H950" s="78">
        <f t="shared" si="51"/>
        <v>0</v>
      </c>
      <c r="I950" s="27" t="s">
        <v>19</v>
      </c>
    </row>
    <row r="951" spans="1:9" s="33" customFormat="1" ht="60.75" customHeight="1" x14ac:dyDescent="0.25">
      <c r="A951" s="39" t="s">
        <v>1574</v>
      </c>
      <c r="B951" s="34" t="s">
        <v>1575</v>
      </c>
      <c r="C951" s="15" t="s">
        <v>1576</v>
      </c>
      <c r="D951" s="26">
        <v>45142</v>
      </c>
      <c r="E951" s="27">
        <v>9883.98</v>
      </c>
      <c r="F951" s="18" t="s">
        <v>14</v>
      </c>
      <c r="G951" s="31"/>
      <c r="H951" s="78">
        <f t="shared" si="51"/>
        <v>9883.98</v>
      </c>
      <c r="I951" s="27" t="s">
        <v>15</v>
      </c>
    </row>
    <row r="952" spans="1:9" s="33" customFormat="1" ht="60.75" customHeight="1" x14ac:dyDescent="0.25">
      <c r="A952" s="39" t="s">
        <v>1700</v>
      </c>
      <c r="B952" s="34" t="s">
        <v>1701</v>
      </c>
      <c r="C952" s="39" t="s">
        <v>1702</v>
      </c>
      <c r="D952" s="26">
        <v>45142</v>
      </c>
      <c r="E952" s="27">
        <v>2652</v>
      </c>
      <c r="F952" s="18" t="s">
        <v>14</v>
      </c>
      <c r="G952" s="78">
        <v>2652</v>
      </c>
      <c r="H952" s="78">
        <f t="shared" si="51"/>
        <v>0</v>
      </c>
      <c r="I952" s="27" t="s">
        <v>19</v>
      </c>
    </row>
    <row r="953" spans="1:9" s="33" customFormat="1" ht="45" customHeight="1" x14ac:dyDescent="0.25">
      <c r="A953" s="15" t="s">
        <v>245</v>
      </c>
      <c r="B953" s="16" t="s">
        <v>1557</v>
      </c>
      <c r="C953" s="15" t="s">
        <v>1558</v>
      </c>
      <c r="D953" s="26">
        <v>45143</v>
      </c>
      <c r="E953" s="27">
        <v>2598.21</v>
      </c>
      <c r="F953" s="18" t="s">
        <v>14</v>
      </c>
      <c r="G953" s="27">
        <v>2598.21</v>
      </c>
      <c r="H953" s="78">
        <f t="shared" si="51"/>
        <v>0</v>
      </c>
      <c r="I953" s="27" t="s">
        <v>19</v>
      </c>
    </row>
    <row r="954" spans="1:9" s="33" customFormat="1" ht="60" customHeight="1" x14ac:dyDescent="0.25">
      <c r="A954" s="15" t="s">
        <v>84</v>
      </c>
      <c r="B954" s="16" t="s">
        <v>1686</v>
      </c>
      <c r="C954" s="15" t="s">
        <v>1687</v>
      </c>
      <c r="D954" s="26">
        <v>45145</v>
      </c>
      <c r="E954" s="27">
        <v>3705</v>
      </c>
      <c r="F954" s="18" t="s">
        <v>14</v>
      </c>
      <c r="G954" s="27">
        <v>3705</v>
      </c>
      <c r="H954" s="78">
        <f t="shared" si="51"/>
        <v>0</v>
      </c>
      <c r="I954" s="27" t="s">
        <v>19</v>
      </c>
    </row>
    <row r="955" spans="1:9" s="33" customFormat="1" ht="60" customHeight="1" x14ac:dyDescent="0.25">
      <c r="A955" s="15" t="s">
        <v>1743</v>
      </c>
      <c r="B955" s="16" t="s">
        <v>1744</v>
      </c>
      <c r="C955" s="15">
        <v>11555</v>
      </c>
      <c r="D955" s="17">
        <v>45145</v>
      </c>
      <c r="E955" s="27">
        <v>4200</v>
      </c>
      <c r="F955" s="18" t="s">
        <v>14</v>
      </c>
      <c r="G955" s="27">
        <v>4200</v>
      </c>
      <c r="H955" s="78">
        <f t="shared" si="51"/>
        <v>0</v>
      </c>
      <c r="I955" s="27" t="s">
        <v>19</v>
      </c>
    </row>
    <row r="956" spans="1:9" s="33" customFormat="1" ht="60" customHeight="1" x14ac:dyDescent="0.25">
      <c r="A956" s="39" t="s">
        <v>1745</v>
      </c>
      <c r="B956" s="34" t="s">
        <v>1746</v>
      </c>
      <c r="C956" s="15">
        <v>11570</v>
      </c>
      <c r="D956" s="17">
        <v>45146</v>
      </c>
      <c r="E956" s="27">
        <v>4000</v>
      </c>
      <c r="F956" s="18" t="s">
        <v>14</v>
      </c>
      <c r="G956" s="27">
        <v>4000</v>
      </c>
      <c r="H956" s="78">
        <f t="shared" si="51"/>
        <v>0</v>
      </c>
      <c r="I956" s="27" t="s">
        <v>19</v>
      </c>
    </row>
    <row r="957" spans="1:9" s="33" customFormat="1" ht="45" customHeight="1" x14ac:dyDescent="0.25">
      <c r="A957" s="39" t="s">
        <v>1747</v>
      </c>
      <c r="B957" s="34" t="s">
        <v>1748</v>
      </c>
      <c r="C957" s="39">
        <v>11572</v>
      </c>
      <c r="D957" s="17">
        <v>45146</v>
      </c>
      <c r="E957" s="27">
        <v>2000</v>
      </c>
      <c r="F957" s="18" t="s">
        <v>14</v>
      </c>
      <c r="G957" s="71"/>
      <c r="H957" s="78">
        <f t="shared" si="51"/>
        <v>2000</v>
      </c>
      <c r="I957" s="27" t="s">
        <v>15</v>
      </c>
    </row>
    <row r="958" spans="1:9" s="33" customFormat="1" ht="60" customHeight="1" x14ac:dyDescent="0.25">
      <c r="A958" s="39" t="s">
        <v>303</v>
      </c>
      <c r="B958" s="34" t="s">
        <v>1722</v>
      </c>
      <c r="C958" s="39" t="s">
        <v>1583</v>
      </c>
      <c r="D958" s="26">
        <v>45146</v>
      </c>
      <c r="E958" s="27">
        <v>180820.09</v>
      </c>
      <c r="F958" s="18" t="s">
        <v>14</v>
      </c>
      <c r="G958" s="78">
        <v>180820.09</v>
      </c>
      <c r="H958" s="78">
        <f t="shared" si="51"/>
        <v>0</v>
      </c>
      <c r="I958" s="27" t="s">
        <v>19</v>
      </c>
    </row>
    <row r="959" spans="1:9" s="33" customFormat="1" ht="45" customHeight="1" x14ac:dyDescent="0.25">
      <c r="A959" s="39" t="s">
        <v>303</v>
      </c>
      <c r="B959" s="34" t="s">
        <v>172</v>
      </c>
      <c r="C959" s="39" t="s">
        <v>1583</v>
      </c>
      <c r="D959" s="26">
        <v>45146</v>
      </c>
      <c r="E959" s="27">
        <v>13665.38</v>
      </c>
      <c r="F959" s="18" t="s">
        <v>14</v>
      </c>
      <c r="G959" s="78">
        <v>13665.38</v>
      </c>
      <c r="H959" s="78">
        <f t="shared" si="51"/>
        <v>0</v>
      </c>
      <c r="I959" s="27" t="s">
        <v>19</v>
      </c>
    </row>
    <row r="960" spans="1:9" s="33" customFormat="1" ht="60" customHeight="1" x14ac:dyDescent="0.25">
      <c r="A960" s="15" t="s">
        <v>303</v>
      </c>
      <c r="B960" s="34" t="s">
        <v>173</v>
      </c>
      <c r="C960" s="15" t="s">
        <v>1583</v>
      </c>
      <c r="D960" s="26">
        <v>45146</v>
      </c>
      <c r="E960" s="27">
        <v>13646.13</v>
      </c>
      <c r="F960" s="18" t="s">
        <v>14</v>
      </c>
      <c r="G960" s="27">
        <v>13646.13</v>
      </c>
      <c r="H960" s="78">
        <f t="shared" si="51"/>
        <v>0</v>
      </c>
      <c r="I960" s="27" t="s">
        <v>19</v>
      </c>
    </row>
    <row r="961" spans="1:9" s="33" customFormat="1" ht="30" customHeight="1" x14ac:dyDescent="0.25">
      <c r="A961" s="15" t="s">
        <v>303</v>
      </c>
      <c r="B961" s="16" t="s">
        <v>174</v>
      </c>
      <c r="C961" s="15" t="s">
        <v>1583</v>
      </c>
      <c r="D961" s="26">
        <v>45146</v>
      </c>
      <c r="E961" s="27">
        <v>2309.64</v>
      </c>
      <c r="F961" s="18" t="s">
        <v>14</v>
      </c>
      <c r="G961" s="27">
        <v>2309.64</v>
      </c>
      <c r="H961" s="78">
        <f t="shared" ref="H961:H991" si="52">+E961-G961</f>
        <v>0</v>
      </c>
      <c r="I961" s="27" t="s">
        <v>19</v>
      </c>
    </row>
    <row r="962" spans="1:9" s="33" customFormat="1" ht="30" customHeight="1" x14ac:dyDescent="0.25">
      <c r="A962" s="15" t="s">
        <v>303</v>
      </c>
      <c r="B962" s="16" t="s">
        <v>970</v>
      </c>
      <c r="C962" s="15" t="s">
        <v>1583</v>
      </c>
      <c r="D962" s="26">
        <v>45146</v>
      </c>
      <c r="E962" s="27">
        <v>275</v>
      </c>
      <c r="F962" s="18" t="s">
        <v>14</v>
      </c>
      <c r="G962" s="27">
        <v>275</v>
      </c>
      <c r="H962" s="78">
        <f t="shared" si="52"/>
        <v>0</v>
      </c>
      <c r="I962" s="27" t="s">
        <v>19</v>
      </c>
    </row>
    <row r="963" spans="1:9" s="33" customFormat="1" ht="45" customHeight="1" x14ac:dyDescent="0.25">
      <c r="A963" s="15" t="s">
        <v>527</v>
      </c>
      <c r="B963" s="16" t="s">
        <v>1612</v>
      </c>
      <c r="C963" s="15" t="s">
        <v>1613</v>
      </c>
      <c r="D963" s="26">
        <v>45146</v>
      </c>
      <c r="E963" s="27">
        <v>219962.68</v>
      </c>
      <c r="F963" s="18" t="s">
        <v>14</v>
      </c>
      <c r="G963" s="31"/>
      <c r="H963" s="78">
        <f t="shared" si="52"/>
        <v>219962.68</v>
      </c>
      <c r="I963" s="27" t="s">
        <v>15</v>
      </c>
    </row>
    <row r="964" spans="1:9" s="33" customFormat="1" ht="60" customHeight="1" x14ac:dyDescent="0.25">
      <c r="A964" s="15" t="s">
        <v>303</v>
      </c>
      <c r="B964" s="34" t="s">
        <v>1275</v>
      </c>
      <c r="C964" s="15" t="s">
        <v>1584</v>
      </c>
      <c r="D964" s="26">
        <v>45147</v>
      </c>
      <c r="E964" s="27">
        <v>646421.43999999994</v>
      </c>
      <c r="F964" s="18" t="s">
        <v>14</v>
      </c>
      <c r="G964" s="27">
        <v>646421.43999999994</v>
      </c>
      <c r="H964" s="78">
        <f t="shared" si="52"/>
        <v>0</v>
      </c>
      <c r="I964" s="27" t="s">
        <v>19</v>
      </c>
    </row>
    <row r="965" spans="1:9" s="33" customFormat="1" ht="45" customHeight="1" x14ac:dyDescent="0.25">
      <c r="A965" s="15" t="s">
        <v>303</v>
      </c>
      <c r="B965" s="34" t="s">
        <v>172</v>
      </c>
      <c r="C965" s="15" t="s">
        <v>1584</v>
      </c>
      <c r="D965" s="26">
        <v>45147</v>
      </c>
      <c r="E965" s="27">
        <v>54165.9</v>
      </c>
      <c r="F965" s="18" t="s">
        <v>14</v>
      </c>
      <c r="G965" s="27">
        <v>54165.9</v>
      </c>
      <c r="H965" s="78">
        <f t="shared" si="52"/>
        <v>0</v>
      </c>
      <c r="I965" s="27" t="s">
        <v>19</v>
      </c>
    </row>
    <row r="966" spans="1:9" s="33" customFormat="1" ht="60" customHeight="1" x14ac:dyDescent="0.25">
      <c r="A966" s="15" t="s">
        <v>303</v>
      </c>
      <c r="B966" s="34" t="s">
        <v>173</v>
      </c>
      <c r="C966" s="15" t="s">
        <v>1584</v>
      </c>
      <c r="D966" s="26">
        <v>45147</v>
      </c>
      <c r="E966" s="27">
        <v>54089.63</v>
      </c>
      <c r="F966" s="18" t="s">
        <v>14</v>
      </c>
      <c r="G966" s="27">
        <v>54089.63</v>
      </c>
      <c r="H966" s="78">
        <f t="shared" si="52"/>
        <v>0</v>
      </c>
      <c r="I966" s="27" t="s">
        <v>19</v>
      </c>
    </row>
    <row r="967" spans="1:9" s="33" customFormat="1" ht="30" customHeight="1" x14ac:dyDescent="0.25">
      <c r="A967" s="15" t="s">
        <v>303</v>
      </c>
      <c r="B967" s="16" t="s">
        <v>174</v>
      </c>
      <c r="C967" s="15" t="s">
        <v>1584</v>
      </c>
      <c r="D967" s="26">
        <v>45147</v>
      </c>
      <c r="E967" s="27">
        <v>9025.6</v>
      </c>
      <c r="F967" s="18" t="s">
        <v>14</v>
      </c>
      <c r="G967" s="27">
        <v>9025.6</v>
      </c>
      <c r="H967" s="78">
        <f t="shared" si="52"/>
        <v>0</v>
      </c>
      <c r="I967" s="27" t="s">
        <v>19</v>
      </c>
    </row>
    <row r="968" spans="1:9" s="33" customFormat="1" ht="30" customHeight="1" x14ac:dyDescent="0.25">
      <c r="A968" s="15" t="s">
        <v>303</v>
      </c>
      <c r="B968" s="16" t="s">
        <v>970</v>
      </c>
      <c r="C968" s="15" t="s">
        <v>1584</v>
      </c>
      <c r="D968" s="26">
        <v>45147</v>
      </c>
      <c r="E968" s="27">
        <v>450</v>
      </c>
      <c r="F968" s="18" t="s">
        <v>14</v>
      </c>
      <c r="G968" s="27">
        <v>450</v>
      </c>
      <c r="H968" s="78">
        <f t="shared" si="52"/>
        <v>0</v>
      </c>
      <c r="I968" s="27" t="s">
        <v>19</v>
      </c>
    </row>
    <row r="969" spans="1:9" s="33" customFormat="1" ht="45" customHeight="1" x14ac:dyDescent="0.25">
      <c r="A969" s="15" t="s">
        <v>303</v>
      </c>
      <c r="B969" s="16" t="s">
        <v>1572</v>
      </c>
      <c r="C969" s="15" t="s">
        <v>1568</v>
      </c>
      <c r="D969" s="26">
        <v>45147</v>
      </c>
      <c r="E969" s="27">
        <v>12736.5</v>
      </c>
      <c r="F969" s="18" t="s">
        <v>14</v>
      </c>
      <c r="G969" s="31"/>
      <c r="H969" s="78">
        <f t="shared" si="52"/>
        <v>12736.5</v>
      </c>
      <c r="I969" s="27" t="s">
        <v>15</v>
      </c>
    </row>
    <row r="970" spans="1:9" s="33" customFormat="1" ht="60" customHeight="1" x14ac:dyDescent="0.25">
      <c r="A970" s="15" t="s">
        <v>1571</v>
      </c>
      <c r="B970" s="34" t="s">
        <v>1569</v>
      </c>
      <c r="C970" s="15" t="s">
        <v>1570</v>
      </c>
      <c r="D970" s="26">
        <v>45513</v>
      </c>
      <c r="E970" s="27">
        <v>84000</v>
      </c>
      <c r="F970" s="18" t="s">
        <v>14</v>
      </c>
      <c r="G970" s="27">
        <v>84000</v>
      </c>
      <c r="H970" s="78">
        <f t="shared" si="52"/>
        <v>0</v>
      </c>
      <c r="I970" s="27" t="s">
        <v>19</v>
      </c>
    </row>
    <row r="971" spans="1:9" s="33" customFormat="1" ht="60" customHeight="1" x14ac:dyDescent="0.25">
      <c r="A971" s="15" t="s">
        <v>1678</v>
      </c>
      <c r="B971" s="16" t="s">
        <v>1679</v>
      </c>
      <c r="C971" s="15" t="s">
        <v>1456</v>
      </c>
      <c r="D971" s="26">
        <v>45147</v>
      </c>
      <c r="E971" s="27">
        <v>174905.5</v>
      </c>
      <c r="F971" s="18" t="s">
        <v>14</v>
      </c>
      <c r="G971" s="27">
        <v>174905.5</v>
      </c>
      <c r="H971" s="78">
        <f t="shared" si="52"/>
        <v>0</v>
      </c>
      <c r="I971" s="27" t="s">
        <v>19</v>
      </c>
    </row>
    <row r="972" spans="1:9" s="33" customFormat="1" ht="60" customHeight="1" x14ac:dyDescent="0.25">
      <c r="A972" s="15" t="s">
        <v>384</v>
      </c>
      <c r="B972" s="16" t="s">
        <v>1591</v>
      </c>
      <c r="C972" s="15" t="s">
        <v>1592</v>
      </c>
      <c r="D972" s="26">
        <v>45148</v>
      </c>
      <c r="E972" s="27">
        <v>379665</v>
      </c>
      <c r="F972" s="18" t="s">
        <v>14</v>
      </c>
      <c r="G972" s="27">
        <v>379665</v>
      </c>
      <c r="H972" s="78">
        <f t="shared" si="52"/>
        <v>0</v>
      </c>
      <c r="I972" s="27" t="s">
        <v>19</v>
      </c>
    </row>
    <row r="973" spans="1:9" s="33" customFormat="1" ht="75" customHeight="1" x14ac:dyDescent="0.25">
      <c r="A973" s="15" t="s">
        <v>1749</v>
      </c>
      <c r="B973" s="16" t="s">
        <v>1750</v>
      </c>
      <c r="C973" s="15">
        <v>11600</v>
      </c>
      <c r="D973" s="17">
        <v>45148</v>
      </c>
      <c r="E973" s="27">
        <v>6800</v>
      </c>
      <c r="F973" s="18" t="s">
        <v>14</v>
      </c>
      <c r="G973" s="27">
        <v>6800</v>
      </c>
      <c r="H973" s="78">
        <f t="shared" si="52"/>
        <v>0</v>
      </c>
      <c r="I973" s="27" t="s">
        <v>19</v>
      </c>
    </row>
    <row r="974" spans="1:9" s="33" customFormat="1" ht="75" customHeight="1" x14ac:dyDescent="0.25">
      <c r="A974" s="15" t="s">
        <v>1751</v>
      </c>
      <c r="B974" s="16" t="s">
        <v>1752</v>
      </c>
      <c r="C974" s="15">
        <v>11604</v>
      </c>
      <c r="D974" s="17">
        <v>45148</v>
      </c>
      <c r="E974" s="27">
        <v>13120</v>
      </c>
      <c r="F974" s="18" t="s">
        <v>14</v>
      </c>
      <c r="G974" s="27">
        <v>13120</v>
      </c>
      <c r="H974" s="78">
        <f t="shared" si="52"/>
        <v>0</v>
      </c>
      <c r="I974" s="27" t="s">
        <v>19</v>
      </c>
    </row>
    <row r="975" spans="1:9" s="33" customFormat="1" ht="60" customHeight="1" x14ac:dyDescent="0.25">
      <c r="A975" s="39" t="s">
        <v>486</v>
      </c>
      <c r="B975" s="34" t="s">
        <v>1605</v>
      </c>
      <c r="C975" s="39" t="s">
        <v>1606</v>
      </c>
      <c r="D975" s="26">
        <v>45149</v>
      </c>
      <c r="E975" s="27">
        <v>161188</v>
      </c>
      <c r="F975" s="18" t="s">
        <v>14</v>
      </c>
      <c r="G975" s="78">
        <v>161188</v>
      </c>
      <c r="H975" s="78">
        <f t="shared" si="52"/>
        <v>0</v>
      </c>
      <c r="I975" s="27" t="s">
        <v>19</v>
      </c>
    </row>
    <row r="976" spans="1:9" s="33" customFormat="1" ht="45" customHeight="1" x14ac:dyDescent="0.25">
      <c r="A976" s="39" t="s">
        <v>84</v>
      </c>
      <c r="B976" s="34" t="s">
        <v>1688</v>
      </c>
      <c r="C976" s="39" t="s">
        <v>1689</v>
      </c>
      <c r="D976" s="26">
        <v>45149</v>
      </c>
      <c r="E976" s="27">
        <v>3835</v>
      </c>
      <c r="F976" s="18" t="s">
        <v>14</v>
      </c>
      <c r="G976" s="78">
        <v>3835</v>
      </c>
      <c r="H976" s="78">
        <f t="shared" si="52"/>
        <v>0</v>
      </c>
      <c r="I976" s="27" t="s">
        <v>19</v>
      </c>
    </row>
    <row r="977" spans="1:12" s="33" customFormat="1" ht="75" customHeight="1" x14ac:dyDescent="0.25">
      <c r="A977" s="15" t="s">
        <v>1608</v>
      </c>
      <c r="B977" s="16" t="s">
        <v>1609</v>
      </c>
      <c r="C977" s="15" t="s">
        <v>1610</v>
      </c>
      <c r="D977" s="26">
        <v>45152</v>
      </c>
      <c r="E977" s="27">
        <v>85550</v>
      </c>
      <c r="F977" s="18" t="s">
        <v>14</v>
      </c>
      <c r="G977" s="27">
        <v>85550</v>
      </c>
      <c r="H977" s="78">
        <f t="shared" si="52"/>
        <v>0</v>
      </c>
      <c r="I977" s="27" t="s">
        <v>19</v>
      </c>
    </row>
    <row r="978" spans="1:12" s="33" customFormat="1" ht="60" customHeight="1" x14ac:dyDescent="0.25">
      <c r="A978" s="39" t="s">
        <v>1039</v>
      </c>
      <c r="B978" s="34" t="s">
        <v>1672</v>
      </c>
      <c r="C978" s="15" t="s">
        <v>1673</v>
      </c>
      <c r="D978" s="26">
        <v>45152</v>
      </c>
      <c r="E978" s="27">
        <v>70210</v>
      </c>
      <c r="F978" s="18" t="s">
        <v>14</v>
      </c>
      <c r="G978" s="27">
        <v>70210</v>
      </c>
      <c r="H978" s="78">
        <f t="shared" si="52"/>
        <v>0</v>
      </c>
      <c r="I978" s="27" t="s">
        <v>19</v>
      </c>
    </row>
    <row r="979" spans="1:12" s="33" customFormat="1" ht="60" customHeight="1" x14ac:dyDescent="0.25">
      <c r="A979" s="15" t="s">
        <v>303</v>
      </c>
      <c r="B979" s="16" t="s">
        <v>1704</v>
      </c>
      <c r="C979" s="15" t="s">
        <v>1703</v>
      </c>
      <c r="D979" s="26">
        <v>45152</v>
      </c>
      <c r="E979" s="27">
        <v>34200</v>
      </c>
      <c r="F979" s="18" t="s">
        <v>14</v>
      </c>
      <c r="G979" s="27">
        <v>34200</v>
      </c>
      <c r="H979" s="78">
        <f t="shared" si="52"/>
        <v>0</v>
      </c>
      <c r="I979" s="27" t="s">
        <v>19</v>
      </c>
    </row>
    <row r="980" spans="1:12" s="33" customFormat="1" ht="75" customHeight="1" x14ac:dyDescent="0.25">
      <c r="A980" s="15" t="s">
        <v>125</v>
      </c>
      <c r="B980" s="16" t="s">
        <v>1661</v>
      </c>
      <c r="C980" s="15" t="s">
        <v>1662</v>
      </c>
      <c r="D980" s="26">
        <v>45155</v>
      </c>
      <c r="E980" s="27">
        <v>8095</v>
      </c>
      <c r="F980" s="18" t="s">
        <v>14</v>
      </c>
      <c r="G980" s="27">
        <v>8095</v>
      </c>
      <c r="H980" s="78">
        <f t="shared" si="52"/>
        <v>0</v>
      </c>
      <c r="I980" s="27" t="s">
        <v>19</v>
      </c>
    </row>
    <row r="981" spans="1:12" s="33" customFormat="1" ht="135" customHeight="1" x14ac:dyDescent="0.25">
      <c r="A981" s="15" t="s">
        <v>995</v>
      </c>
      <c r="B981" s="16" t="s">
        <v>1682</v>
      </c>
      <c r="C981" s="15" t="s">
        <v>1683</v>
      </c>
      <c r="D981" s="26">
        <v>45155</v>
      </c>
      <c r="E981" s="27">
        <v>21578.93</v>
      </c>
      <c r="F981" s="18" t="s">
        <v>14</v>
      </c>
      <c r="G981" s="27">
        <v>21578.93</v>
      </c>
      <c r="H981" s="78">
        <f t="shared" si="52"/>
        <v>0</v>
      </c>
      <c r="I981" s="27" t="s">
        <v>19</v>
      </c>
    </row>
    <row r="982" spans="1:12" s="33" customFormat="1" ht="45" customHeight="1" x14ac:dyDescent="0.25">
      <c r="A982" s="15" t="s">
        <v>995</v>
      </c>
      <c r="B982" s="16" t="s">
        <v>172</v>
      </c>
      <c r="C982" s="15" t="s">
        <v>1683</v>
      </c>
      <c r="D982" s="26">
        <v>45155</v>
      </c>
      <c r="E982" s="27">
        <v>1938.3</v>
      </c>
      <c r="F982" s="18" t="s">
        <v>14</v>
      </c>
      <c r="G982" s="27">
        <v>1938.3</v>
      </c>
      <c r="H982" s="78">
        <f t="shared" si="52"/>
        <v>0</v>
      </c>
      <c r="I982" s="27" t="s">
        <v>19</v>
      </c>
    </row>
    <row r="983" spans="1:12" s="33" customFormat="1" ht="45" customHeight="1" x14ac:dyDescent="0.25">
      <c r="A983" s="15" t="s">
        <v>995</v>
      </c>
      <c r="B983" s="16" t="s">
        <v>173</v>
      </c>
      <c r="C983" s="15" t="s">
        <v>1683</v>
      </c>
      <c r="D983" s="26">
        <v>45155</v>
      </c>
      <c r="E983" s="27">
        <v>1935.57</v>
      </c>
      <c r="F983" s="18" t="s">
        <v>14</v>
      </c>
      <c r="G983" s="27">
        <v>1935.57</v>
      </c>
      <c r="H983" s="78">
        <f t="shared" si="52"/>
        <v>0</v>
      </c>
      <c r="I983" s="27" t="s">
        <v>19</v>
      </c>
      <c r="J983" s="86"/>
      <c r="L983" s="86"/>
    </row>
    <row r="984" spans="1:12" s="33" customFormat="1" ht="30" customHeight="1" x14ac:dyDescent="0.25">
      <c r="A984" s="15" t="s">
        <v>995</v>
      </c>
      <c r="B984" s="16" t="s">
        <v>174</v>
      </c>
      <c r="C984" s="15" t="s">
        <v>1683</v>
      </c>
      <c r="D984" s="26">
        <v>45155</v>
      </c>
      <c r="E984" s="27">
        <v>327.60000000000002</v>
      </c>
      <c r="F984" s="18" t="s">
        <v>14</v>
      </c>
      <c r="G984" s="27">
        <v>327.60000000000002</v>
      </c>
      <c r="H984" s="78">
        <f t="shared" si="52"/>
        <v>0</v>
      </c>
      <c r="I984" s="27" t="s">
        <v>19</v>
      </c>
      <c r="J984" s="86"/>
      <c r="L984" s="86"/>
    </row>
    <row r="985" spans="1:12" s="33" customFormat="1" ht="30" customHeight="1" x14ac:dyDescent="0.25">
      <c r="A985" s="15" t="s">
        <v>84</v>
      </c>
      <c r="B985" s="16" t="s">
        <v>1685</v>
      </c>
      <c r="C985" s="15" t="s">
        <v>1684</v>
      </c>
      <c r="D985" s="26">
        <v>45155</v>
      </c>
      <c r="E985" s="27">
        <v>3640</v>
      </c>
      <c r="F985" s="18" t="s">
        <v>14</v>
      </c>
      <c r="G985" s="27">
        <v>3640</v>
      </c>
      <c r="H985" s="78">
        <f t="shared" si="52"/>
        <v>0</v>
      </c>
      <c r="I985" s="27" t="s">
        <v>19</v>
      </c>
      <c r="J985" s="86"/>
      <c r="L985" s="86"/>
    </row>
    <row r="986" spans="1:12" s="33" customFormat="1" ht="45" customHeight="1" x14ac:dyDescent="0.25">
      <c r="A986" s="15" t="s">
        <v>1753</v>
      </c>
      <c r="B986" s="16" t="s">
        <v>1754</v>
      </c>
      <c r="C986" s="15">
        <v>11653</v>
      </c>
      <c r="D986" s="17">
        <v>45155</v>
      </c>
      <c r="E986" s="27">
        <v>4800</v>
      </c>
      <c r="F986" s="18" t="s">
        <v>14</v>
      </c>
      <c r="G986" s="27">
        <v>4800</v>
      </c>
      <c r="H986" s="78">
        <f t="shared" si="52"/>
        <v>0</v>
      </c>
      <c r="I986" s="27" t="s">
        <v>19</v>
      </c>
      <c r="J986" s="86"/>
      <c r="L986" s="86"/>
    </row>
    <row r="987" spans="1:12" s="33" customFormat="1" ht="60" customHeight="1" x14ac:dyDescent="0.25">
      <c r="A987" s="15" t="s">
        <v>1755</v>
      </c>
      <c r="B987" s="34" t="s">
        <v>1756</v>
      </c>
      <c r="C987" s="15">
        <v>11660</v>
      </c>
      <c r="D987" s="17">
        <v>45155</v>
      </c>
      <c r="E987" s="27">
        <v>2000</v>
      </c>
      <c r="F987" s="18" t="s">
        <v>14</v>
      </c>
      <c r="G987" s="27">
        <v>2000</v>
      </c>
      <c r="H987" s="78">
        <f t="shared" si="52"/>
        <v>0</v>
      </c>
      <c r="I987" s="27" t="s">
        <v>19</v>
      </c>
    </row>
    <row r="988" spans="1:12" s="33" customFormat="1" ht="45" customHeight="1" x14ac:dyDescent="0.25">
      <c r="A988" s="39" t="s">
        <v>1700</v>
      </c>
      <c r="B988" s="34" t="s">
        <v>1706</v>
      </c>
      <c r="C988" s="39" t="s">
        <v>1705</v>
      </c>
      <c r="D988" s="26">
        <v>45156</v>
      </c>
      <c r="E988" s="27">
        <v>5784.01</v>
      </c>
      <c r="F988" s="18" t="s">
        <v>14</v>
      </c>
      <c r="G988" s="78">
        <v>5784.01</v>
      </c>
      <c r="H988" s="78">
        <f t="shared" si="52"/>
        <v>0</v>
      </c>
      <c r="I988" s="27" t="s">
        <v>19</v>
      </c>
    </row>
    <row r="989" spans="1:12" s="33" customFormat="1" ht="45" customHeight="1" x14ac:dyDescent="0.25">
      <c r="A989" s="39" t="s">
        <v>245</v>
      </c>
      <c r="B989" s="34" t="s">
        <v>1589</v>
      </c>
      <c r="C989" s="39" t="s">
        <v>1590</v>
      </c>
      <c r="D989" s="26">
        <v>45157</v>
      </c>
      <c r="E989" s="27">
        <v>18901.75</v>
      </c>
      <c r="F989" s="18" t="s">
        <v>14</v>
      </c>
      <c r="G989" s="78">
        <v>18901.75</v>
      </c>
      <c r="H989" s="78">
        <f t="shared" si="52"/>
        <v>0</v>
      </c>
      <c r="I989" s="27" t="s">
        <v>19</v>
      </c>
    </row>
    <row r="990" spans="1:12" s="33" customFormat="1" ht="60" customHeight="1" x14ac:dyDescent="0.25">
      <c r="A990" s="15" t="s">
        <v>2209</v>
      </c>
      <c r="B990" s="16" t="s">
        <v>1633</v>
      </c>
      <c r="C990" s="15" t="s">
        <v>1634</v>
      </c>
      <c r="D990" s="26">
        <v>45157</v>
      </c>
      <c r="E990" s="27">
        <v>465408.52</v>
      </c>
      <c r="F990" s="18" t="s">
        <v>14</v>
      </c>
      <c r="G990" s="27">
        <v>465408.52</v>
      </c>
      <c r="H990" s="78">
        <f t="shared" si="52"/>
        <v>0</v>
      </c>
      <c r="I990" s="27" t="s">
        <v>19</v>
      </c>
    </row>
    <row r="991" spans="1:12" s="33" customFormat="1" ht="60" customHeight="1" x14ac:dyDescent="0.25">
      <c r="A991" s="15" t="s">
        <v>1654</v>
      </c>
      <c r="B991" s="16" t="s">
        <v>1655</v>
      </c>
      <c r="C991" s="15" t="s">
        <v>1656</v>
      </c>
      <c r="D991" s="26">
        <v>45159</v>
      </c>
      <c r="E991" s="27">
        <v>6048.21</v>
      </c>
      <c r="F991" s="18" t="s">
        <v>14</v>
      </c>
      <c r="G991" s="27">
        <v>6048.21</v>
      </c>
      <c r="H991" s="78">
        <f t="shared" si="52"/>
        <v>0</v>
      </c>
      <c r="I991" s="27" t="s">
        <v>19</v>
      </c>
    </row>
    <row r="992" spans="1:12" s="33" customFormat="1" ht="60" customHeight="1" x14ac:dyDescent="0.25">
      <c r="A992" s="39" t="s">
        <v>1498</v>
      </c>
      <c r="B992" s="16" t="s">
        <v>1665</v>
      </c>
      <c r="C992" s="15" t="s">
        <v>1666</v>
      </c>
      <c r="D992" s="26">
        <v>45159</v>
      </c>
      <c r="E992" s="27">
        <v>67155.44</v>
      </c>
      <c r="F992" s="18" t="s">
        <v>14</v>
      </c>
      <c r="G992" s="27">
        <v>67155.44</v>
      </c>
      <c r="H992" s="50">
        <f t="shared" ref="H992:H1000" si="53">E992-G992</f>
        <v>0</v>
      </c>
      <c r="I992" s="27" t="s">
        <v>19</v>
      </c>
    </row>
    <row r="993" spans="1:10" s="33" customFormat="1" ht="105" customHeight="1" x14ac:dyDescent="0.25">
      <c r="A993" s="15" t="s">
        <v>1667</v>
      </c>
      <c r="B993" s="16" t="s">
        <v>1668</v>
      </c>
      <c r="C993" s="15" t="s">
        <v>503</v>
      </c>
      <c r="D993" s="26">
        <v>45159</v>
      </c>
      <c r="E993" s="27">
        <v>44133.77</v>
      </c>
      <c r="F993" s="18" t="s">
        <v>14</v>
      </c>
      <c r="G993" s="27">
        <v>44133.77</v>
      </c>
      <c r="H993" s="50">
        <f t="shared" si="53"/>
        <v>0</v>
      </c>
      <c r="I993" s="27" t="s">
        <v>19</v>
      </c>
    </row>
    <row r="994" spans="1:10" s="33" customFormat="1" ht="76.5" customHeight="1" x14ac:dyDescent="0.25">
      <c r="A994" s="39" t="s">
        <v>1669</v>
      </c>
      <c r="B994" s="16" t="s">
        <v>1674</v>
      </c>
      <c r="C994" s="15" t="s">
        <v>1670</v>
      </c>
      <c r="D994" s="26">
        <v>45162</v>
      </c>
      <c r="E994" s="27">
        <v>278.04000000000002</v>
      </c>
      <c r="F994" s="18" t="s">
        <v>14</v>
      </c>
      <c r="G994" s="27">
        <v>278.04000000000002</v>
      </c>
      <c r="H994" s="50">
        <f t="shared" si="53"/>
        <v>0</v>
      </c>
      <c r="I994" s="27" t="s">
        <v>19</v>
      </c>
    </row>
    <row r="995" spans="1:10" s="33" customFormat="1" ht="75" customHeight="1" x14ac:dyDescent="0.25">
      <c r="A995" s="15" t="s">
        <v>1669</v>
      </c>
      <c r="B995" s="16" t="s">
        <v>1675</v>
      </c>
      <c r="C995" s="15" t="s">
        <v>1671</v>
      </c>
      <c r="D995" s="26">
        <v>45162</v>
      </c>
      <c r="E995" s="27">
        <v>49.65</v>
      </c>
      <c r="F995" s="18" t="s">
        <v>14</v>
      </c>
      <c r="G995" s="27">
        <v>49.65</v>
      </c>
      <c r="H995" s="50">
        <f t="shared" si="53"/>
        <v>0</v>
      </c>
      <c r="I995" s="27" t="s">
        <v>19</v>
      </c>
    </row>
    <row r="996" spans="1:10" s="33" customFormat="1" ht="75" customHeight="1" x14ac:dyDescent="0.25">
      <c r="A996" s="15" t="s">
        <v>169</v>
      </c>
      <c r="B996" s="16" t="s">
        <v>1680</v>
      </c>
      <c r="C996" s="15" t="s">
        <v>1681</v>
      </c>
      <c r="D996" s="26">
        <v>45162</v>
      </c>
      <c r="E996" s="27">
        <v>23065.98</v>
      </c>
      <c r="F996" s="18" t="s">
        <v>14</v>
      </c>
      <c r="G996" s="27">
        <v>23065.98</v>
      </c>
      <c r="H996" s="50">
        <f t="shared" si="53"/>
        <v>0</v>
      </c>
      <c r="I996" s="27" t="s">
        <v>19</v>
      </c>
    </row>
    <row r="997" spans="1:10" s="33" customFormat="1" ht="90" customHeight="1" x14ac:dyDescent="0.25">
      <c r="A997" s="15" t="s">
        <v>169</v>
      </c>
      <c r="B997" s="16" t="s">
        <v>172</v>
      </c>
      <c r="C997" s="15" t="s">
        <v>1681</v>
      </c>
      <c r="D997" s="26">
        <v>45162</v>
      </c>
      <c r="E997" s="27">
        <v>2130</v>
      </c>
      <c r="F997" s="18" t="s">
        <v>14</v>
      </c>
      <c r="G997" s="27">
        <v>2130</v>
      </c>
      <c r="H997" s="50">
        <f t="shared" si="53"/>
        <v>0</v>
      </c>
      <c r="I997" s="27" t="s">
        <v>19</v>
      </c>
    </row>
    <row r="998" spans="1:10" s="33" customFormat="1" ht="60" customHeight="1" x14ac:dyDescent="0.25">
      <c r="A998" s="15" t="s">
        <v>169</v>
      </c>
      <c r="B998" s="16" t="s">
        <v>173</v>
      </c>
      <c r="C998" s="15" t="s">
        <v>1681</v>
      </c>
      <c r="D998" s="26">
        <v>45162</v>
      </c>
      <c r="E998" s="27">
        <v>2127</v>
      </c>
      <c r="F998" s="18" t="s">
        <v>14</v>
      </c>
      <c r="G998" s="27">
        <v>2127</v>
      </c>
      <c r="H998" s="50">
        <f t="shared" si="53"/>
        <v>0</v>
      </c>
      <c r="I998" s="27" t="s">
        <v>19</v>
      </c>
      <c r="J998" s="86"/>
    </row>
    <row r="999" spans="1:10" s="33" customFormat="1" ht="30" customHeight="1" x14ac:dyDescent="0.25">
      <c r="A999" s="15" t="s">
        <v>169</v>
      </c>
      <c r="B999" s="16" t="s">
        <v>174</v>
      </c>
      <c r="C999" s="15" t="s">
        <v>1681</v>
      </c>
      <c r="D999" s="26">
        <v>45162</v>
      </c>
      <c r="E999" s="27">
        <v>360</v>
      </c>
      <c r="F999" s="18" t="s">
        <v>14</v>
      </c>
      <c r="G999" s="27">
        <v>360</v>
      </c>
      <c r="H999" s="50">
        <f t="shared" si="53"/>
        <v>0</v>
      </c>
      <c r="I999" s="27" t="s">
        <v>19</v>
      </c>
      <c r="J999" s="86"/>
    </row>
    <row r="1000" spans="1:10" s="33" customFormat="1" ht="30" customHeight="1" x14ac:dyDescent="0.25">
      <c r="A1000" s="15" t="s">
        <v>1709</v>
      </c>
      <c r="B1000" s="16" t="s">
        <v>349</v>
      </c>
      <c r="C1000" s="15" t="s">
        <v>1710</v>
      </c>
      <c r="D1000" s="26">
        <v>45162</v>
      </c>
      <c r="E1000" s="27">
        <v>33051.800000000003</v>
      </c>
      <c r="F1000" s="18" t="s">
        <v>14</v>
      </c>
      <c r="G1000" s="27">
        <v>33051.800000000003</v>
      </c>
      <c r="H1000" s="50">
        <f t="shared" si="53"/>
        <v>0</v>
      </c>
      <c r="I1000" s="27" t="s">
        <v>19</v>
      </c>
      <c r="J1000" s="86"/>
    </row>
    <row r="1001" spans="1:10" s="33" customFormat="1" ht="45" customHeight="1" x14ac:dyDescent="0.25">
      <c r="A1001" s="15" t="s">
        <v>1757</v>
      </c>
      <c r="B1001" s="16" t="s">
        <v>1758</v>
      </c>
      <c r="C1001" s="15">
        <v>11708</v>
      </c>
      <c r="D1001" s="17">
        <v>45163</v>
      </c>
      <c r="E1001" s="27">
        <v>2000</v>
      </c>
      <c r="F1001" s="18" t="s">
        <v>14</v>
      </c>
      <c r="G1001" s="27">
        <v>2000</v>
      </c>
      <c r="H1001" s="78">
        <f>+E1001-G1001</f>
        <v>0</v>
      </c>
      <c r="I1001" s="27" t="s">
        <v>19</v>
      </c>
      <c r="J1001" s="86"/>
    </row>
    <row r="1002" spans="1:10" s="33" customFormat="1" ht="45" customHeight="1" x14ac:dyDescent="0.25">
      <c r="A1002" s="15" t="s">
        <v>1759</v>
      </c>
      <c r="B1002" s="16" t="s">
        <v>1760</v>
      </c>
      <c r="C1002" s="15">
        <v>11717</v>
      </c>
      <c r="D1002" s="17">
        <v>45163</v>
      </c>
      <c r="E1002" s="27">
        <v>13000</v>
      </c>
      <c r="F1002" s="18" t="s">
        <v>14</v>
      </c>
      <c r="G1002" s="27">
        <v>13000</v>
      </c>
      <c r="H1002" s="78">
        <f>+E1002-G1002</f>
        <v>0</v>
      </c>
      <c r="I1002" s="27" t="s">
        <v>19</v>
      </c>
    </row>
    <row r="1003" spans="1:10" s="33" customFormat="1" ht="60" customHeight="1" x14ac:dyDescent="0.25">
      <c r="A1003" s="39" t="s">
        <v>1761</v>
      </c>
      <c r="B1003" s="34" t="s">
        <v>1762</v>
      </c>
      <c r="C1003" s="39">
        <v>11720</v>
      </c>
      <c r="D1003" s="17">
        <v>45163</v>
      </c>
      <c r="E1003" s="27">
        <v>3000</v>
      </c>
      <c r="F1003" s="18" t="s">
        <v>14</v>
      </c>
      <c r="G1003" s="78">
        <v>3000</v>
      </c>
      <c r="H1003" s="78">
        <f>+E1003-G1003</f>
        <v>0</v>
      </c>
      <c r="I1003" s="27" t="s">
        <v>19</v>
      </c>
    </row>
    <row r="1004" spans="1:10" s="33" customFormat="1" ht="60" customHeight="1" x14ac:dyDescent="0.25">
      <c r="A1004" s="39" t="s">
        <v>1763</v>
      </c>
      <c r="B1004" s="34" t="s">
        <v>1764</v>
      </c>
      <c r="C1004" s="39">
        <v>11735</v>
      </c>
      <c r="D1004" s="17">
        <v>45166</v>
      </c>
      <c r="E1004" s="27">
        <v>4800</v>
      </c>
      <c r="F1004" s="18" t="s">
        <v>14</v>
      </c>
      <c r="G1004" s="78">
        <v>4800</v>
      </c>
      <c r="H1004" s="78">
        <f>+E1004-G1004</f>
        <v>0</v>
      </c>
      <c r="I1004" s="27" t="s">
        <v>19</v>
      </c>
    </row>
    <row r="1005" spans="1:10" s="33" customFormat="1" ht="45" customHeight="1" x14ac:dyDescent="0.25">
      <c r="A1005" s="39" t="s">
        <v>1765</v>
      </c>
      <c r="B1005" s="34" t="s">
        <v>1766</v>
      </c>
      <c r="C1005" s="39">
        <v>11735</v>
      </c>
      <c r="D1005" s="17">
        <v>45166</v>
      </c>
      <c r="E1005" s="27">
        <v>6000</v>
      </c>
      <c r="F1005" s="18" t="s">
        <v>14</v>
      </c>
      <c r="G1005" s="78">
        <v>6000</v>
      </c>
      <c r="H1005" s="78">
        <f>+E1005-G1005</f>
        <v>0</v>
      </c>
      <c r="I1005" s="27" t="s">
        <v>19</v>
      </c>
    </row>
    <row r="1006" spans="1:10" s="33" customFormat="1" ht="45" customHeight="1" x14ac:dyDescent="0.25">
      <c r="A1006" s="39" t="s">
        <v>892</v>
      </c>
      <c r="B1006" s="34" t="s">
        <v>1707</v>
      </c>
      <c r="C1006" s="39" t="s">
        <v>1708</v>
      </c>
      <c r="D1006" s="26">
        <v>45166</v>
      </c>
      <c r="E1006" s="27">
        <v>11788.2</v>
      </c>
      <c r="F1006" s="18" t="s">
        <v>14</v>
      </c>
      <c r="G1006" s="78">
        <v>11788.2</v>
      </c>
      <c r="H1006" s="50">
        <f>E1006-G1006</f>
        <v>0</v>
      </c>
      <c r="I1006" s="27" t="s">
        <v>19</v>
      </c>
    </row>
    <row r="1007" spans="1:10" s="33" customFormat="1" ht="30" customHeight="1" x14ac:dyDescent="0.25">
      <c r="A1007" s="39" t="s">
        <v>281</v>
      </c>
      <c r="B1007" s="34" t="s">
        <v>1726</v>
      </c>
      <c r="C1007" s="39" t="s">
        <v>1729</v>
      </c>
      <c r="D1007" s="26">
        <v>45166</v>
      </c>
      <c r="E1007" s="27">
        <v>61800.160000000003</v>
      </c>
      <c r="F1007" s="18" t="s">
        <v>14</v>
      </c>
      <c r="G1007" s="78">
        <v>61800.160000000003</v>
      </c>
      <c r="H1007" s="50">
        <f>+E1007-G1007</f>
        <v>0</v>
      </c>
      <c r="I1007" s="27" t="s">
        <v>19</v>
      </c>
    </row>
    <row r="1008" spans="1:10" s="33" customFormat="1" ht="60" customHeight="1" x14ac:dyDescent="0.25">
      <c r="A1008" s="15" t="s">
        <v>281</v>
      </c>
      <c r="B1008" s="16" t="s">
        <v>1726</v>
      </c>
      <c r="C1008" s="15" t="s">
        <v>1730</v>
      </c>
      <c r="D1008" s="26">
        <v>45166</v>
      </c>
      <c r="E1008" s="27">
        <v>1814.8</v>
      </c>
      <c r="F1008" s="18" t="s">
        <v>14</v>
      </c>
      <c r="G1008" s="27">
        <v>1814.8</v>
      </c>
      <c r="H1008" s="50">
        <f>+E1008-G1008</f>
        <v>0</v>
      </c>
      <c r="I1008" s="27" t="s">
        <v>19</v>
      </c>
    </row>
    <row r="1009" spans="1:10" s="33" customFormat="1" ht="45" customHeight="1" x14ac:dyDescent="0.25">
      <c r="A1009" s="15" t="s">
        <v>281</v>
      </c>
      <c r="B1009" s="16" t="s">
        <v>1728</v>
      </c>
      <c r="C1009" s="15" t="s">
        <v>1727</v>
      </c>
      <c r="D1009" s="26">
        <v>45166</v>
      </c>
      <c r="E1009" s="27">
        <v>50743.9</v>
      </c>
      <c r="F1009" s="18" t="s">
        <v>14</v>
      </c>
      <c r="G1009" s="18">
        <v>50743.9</v>
      </c>
      <c r="H1009" s="18">
        <f>+E1009-G1009</f>
        <v>0</v>
      </c>
      <c r="I1009" s="18" t="s">
        <v>19</v>
      </c>
    </row>
    <row r="1010" spans="1:10" s="33" customFormat="1" ht="45" customHeight="1" x14ac:dyDescent="0.25">
      <c r="A1010" s="15" t="s">
        <v>281</v>
      </c>
      <c r="B1010" s="16" t="s">
        <v>1731</v>
      </c>
      <c r="C1010" s="15" t="s">
        <v>1732</v>
      </c>
      <c r="D1010" s="17">
        <v>45166</v>
      </c>
      <c r="E1010" s="27">
        <v>11563.47</v>
      </c>
      <c r="F1010" s="18" t="s">
        <v>14</v>
      </c>
      <c r="G1010" s="27">
        <v>11563.47</v>
      </c>
      <c r="H1010" s="18">
        <f>+E1010-G1010</f>
        <v>0</v>
      </c>
      <c r="I1010" s="15" t="s">
        <v>19</v>
      </c>
    </row>
    <row r="1011" spans="1:10" s="33" customFormat="1" ht="60" customHeight="1" x14ac:dyDescent="0.25">
      <c r="A1011" s="15" t="s">
        <v>1711</v>
      </c>
      <c r="B1011" s="16" t="s">
        <v>1712</v>
      </c>
      <c r="C1011" s="15" t="s">
        <v>1713</v>
      </c>
      <c r="D1011" s="26">
        <v>45167</v>
      </c>
      <c r="E1011" s="27">
        <v>272746</v>
      </c>
      <c r="F1011" s="18" t="s">
        <v>14</v>
      </c>
      <c r="G1011" s="27">
        <v>272746</v>
      </c>
      <c r="H1011" s="18">
        <f>E1011-G1011</f>
        <v>0</v>
      </c>
      <c r="I1011" s="27" t="s">
        <v>19</v>
      </c>
    </row>
    <row r="1012" spans="1:10" s="33" customFormat="1" ht="60" customHeight="1" x14ac:dyDescent="0.25">
      <c r="A1012" s="15" t="s">
        <v>147</v>
      </c>
      <c r="B1012" s="16" t="s">
        <v>1714</v>
      </c>
      <c r="C1012" s="39" t="s">
        <v>1715</v>
      </c>
      <c r="D1012" s="37">
        <v>45167</v>
      </c>
      <c r="E1012" s="78">
        <v>24916.799999999999</v>
      </c>
      <c r="F1012" s="50" t="s">
        <v>14</v>
      </c>
      <c r="G1012" s="78">
        <v>24916.799999999999</v>
      </c>
      <c r="H1012" s="50">
        <f>E1012-G1012</f>
        <v>0</v>
      </c>
      <c r="I1012" s="78" t="s">
        <v>19</v>
      </c>
    </row>
    <row r="1013" spans="1:10" s="33" customFormat="1" ht="60" customHeight="1" x14ac:dyDescent="0.25">
      <c r="A1013" s="15" t="s">
        <v>147</v>
      </c>
      <c r="B1013" s="16" t="s">
        <v>1717</v>
      </c>
      <c r="C1013" s="15" t="s">
        <v>1716</v>
      </c>
      <c r="D1013" s="26">
        <v>45167</v>
      </c>
      <c r="E1013" s="27">
        <v>24916.799999999999</v>
      </c>
      <c r="F1013" s="18" t="s">
        <v>14</v>
      </c>
      <c r="G1013" s="27">
        <v>24916.799999999999</v>
      </c>
      <c r="H1013" s="50">
        <f>E1013-G1013</f>
        <v>0</v>
      </c>
      <c r="I1013" s="27" t="s">
        <v>19</v>
      </c>
    </row>
    <row r="1014" spans="1:10" s="33" customFormat="1" ht="60" customHeight="1" x14ac:dyDescent="0.25">
      <c r="A1014" s="15" t="s">
        <v>67</v>
      </c>
      <c r="B1014" s="34" t="s">
        <v>1733</v>
      </c>
      <c r="C1014" s="15"/>
      <c r="D1014" s="26">
        <v>45168</v>
      </c>
      <c r="E1014" s="27">
        <v>21362.25</v>
      </c>
      <c r="F1014" s="18" t="s">
        <v>14</v>
      </c>
      <c r="G1014" s="27">
        <v>21362.25</v>
      </c>
      <c r="H1014" s="50">
        <f>E1014-G1014</f>
        <v>0</v>
      </c>
      <c r="I1014" s="27" t="s">
        <v>19</v>
      </c>
    </row>
    <row r="1015" spans="1:10" s="33" customFormat="1" ht="60" customHeight="1" x14ac:dyDescent="0.25">
      <c r="A1015" s="15" t="s">
        <v>1718</v>
      </c>
      <c r="B1015" s="34" t="s">
        <v>1720</v>
      </c>
      <c r="C1015" s="15" t="s">
        <v>1719</v>
      </c>
      <c r="D1015" s="26">
        <v>45168</v>
      </c>
      <c r="E1015" s="27">
        <v>25000</v>
      </c>
      <c r="F1015" s="18" t="s">
        <v>14</v>
      </c>
      <c r="G1015" s="27">
        <v>25000</v>
      </c>
      <c r="H1015" s="50">
        <f>E1015-G1015</f>
        <v>0</v>
      </c>
      <c r="I1015" s="27" t="s">
        <v>19</v>
      </c>
    </row>
    <row r="1016" spans="1:10" s="33" customFormat="1" ht="45" customHeight="1" x14ac:dyDescent="0.25">
      <c r="A1016" s="15" t="s">
        <v>1767</v>
      </c>
      <c r="B1016" s="16" t="s">
        <v>1768</v>
      </c>
      <c r="C1016" s="15">
        <v>11774</v>
      </c>
      <c r="D1016" s="17">
        <v>45168</v>
      </c>
      <c r="E1016" s="27">
        <v>4800</v>
      </c>
      <c r="F1016" s="18" t="s">
        <v>14</v>
      </c>
      <c r="G1016" s="27">
        <v>4800</v>
      </c>
      <c r="H1016" s="78">
        <f>+E1016-G1016</f>
        <v>0</v>
      </c>
      <c r="I1016" s="27" t="s">
        <v>19</v>
      </c>
    </row>
    <row r="1017" spans="1:10" s="33" customFormat="1" ht="45" customHeight="1" x14ac:dyDescent="0.25">
      <c r="A1017" s="15" t="s">
        <v>16</v>
      </c>
      <c r="B1017" s="34" t="s">
        <v>1723</v>
      </c>
      <c r="C1017" s="15" t="s">
        <v>1724</v>
      </c>
      <c r="D1017" s="17">
        <v>45169</v>
      </c>
      <c r="E1017" s="27">
        <v>705751.64</v>
      </c>
      <c r="F1017" s="18" t="s">
        <v>14</v>
      </c>
      <c r="G1017" s="27">
        <v>705751.64</v>
      </c>
      <c r="H1017" s="50">
        <f>+E1017-G1017</f>
        <v>0</v>
      </c>
      <c r="I1017" s="18" t="s">
        <v>19</v>
      </c>
      <c r="J1017" s="86"/>
    </row>
    <row r="1018" spans="1:10" s="33" customFormat="1" ht="45" customHeight="1" x14ac:dyDescent="0.25">
      <c r="A1018" s="39" t="s">
        <v>16</v>
      </c>
      <c r="B1018" s="34" t="s">
        <v>1723</v>
      </c>
      <c r="C1018" s="39" t="s">
        <v>1725</v>
      </c>
      <c r="D1018" s="17">
        <v>45169</v>
      </c>
      <c r="E1018" s="27">
        <v>13583.56</v>
      </c>
      <c r="F1018" s="18" t="s">
        <v>14</v>
      </c>
      <c r="G1018" s="78">
        <v>13583.56</v>
      </c>
      <c r="H1018" s="50">
        <f>+E1018-G1018</f>
        <v>0</v>
      </c>
      <c r="I1018" s="18" t="s">
        <v>19</v>
      </c>
    </row>
    <row r="1019" spans="1:10" s="33" customFormat="1" ht="45" customHeight="1" x14ac:dyDescent="0.25">
      <c r="A1019" s="25" t="s">
        <v>1549</v>
      </c>
      <c r="B1019" s="16"/>
      <c r="C1019" s="15"/>
      <c r="D1019" s="105"/>
      <c r="E1019" s="31">
        <f>SUM(E897:E1018)</f>
        <v>5783799.3399999989</v>
      </c>
      <c r="F1019" s="31">
        <f t="shared" ref="F1019:H1019" si="54">SUM(F897:F1018)</f>
        <v>0</v>
      </c>
      <c r="G1019" s="31">
        <f t="shared" si="54"/>
        <v>5521679.3299999991</v>
      </c>
      <c r="H1019" s="31">
        <f t="shared" si="54"/>
        <v>262120.00999999998</v>
      </c>
      <c r="I1019" s="24"/>
    </row>
    <row r="1020" spans="1:10" s="33" customFormat="1" ht="42" customHeight="1" x14ac:dyDescent="0.25">
      <c r="A1020" s="15" t="s">
        <v>1620</v>
      </c>
      <c r="B1020" s="16" t="s">
        <v>1811</v>
      </c>
      <c r="C1020" s="15" t="s">
        <v>1808</v>
      </c>
      <c r="D1020" s="17">
        <v>45118</v>
      </c>
      <c r="E1020" s="27">
        <v>622.22</v>
      </c>
      <c r="F1020" s="18" t="s">
        <v>14</v>
      </c>
      <c r="G1020" s="27"/>
      <c r="H1020" s="50">
        <f t="shared" ref="H1020:H1051" si="55">+E1020-G1020</f>
        <v>622.22</v>
      </c>
      <c r="I1020" s="27" t="s">
        <v>15</v>
      </c>
    </row>
    <row r="1021" spans="1:10" s="33" customFormat="1" ht="41.25" customHeight="1" x14ac:dyDescent="0.25">
      <c r="A1021" s="15" t="s">
        <v>1388</v>
      </c>
      <c r="B1021" s="16" t="s">
        <v>1813</v>
      </c>
      <c r="C1021" s="15" t="s">
        <v>1812</v>
      </c>
      <c r="D1021" s="17">
        <v>45124</v>
      </c>
      <c r="E1021" s="27">
        <v>2488.89</v>
      </c>
      <c r="F1021" s="18" t="s">
        <v>14</v>
      </c>
      <c r="G1021" s="27"/>
      <c r="H1021" s="18">
        <f t="shared" si="55"/>
        <v>2488.89</v>
      </c>
      <c r="I1021" s="27" t="s">
        <v>15</v>
      </c>
    </row>
    <row r="1022" spans="1:10" s="33" customFormat="1" ht="41.25" customHeight="1" x14ac:dyDescent="0.25">
      <c r="A1022" s="15" t="s">
        <v>1620</v>
      </c>
      <c r="B1022" s="16" t="s">
        <v>1810</v>
      </c>
      <c r="C1022" s="15" t="s">
        <v>1809</v>
      </c>
      <c r="D1022" s="17">
        <v>45126</v>
      </c>
      <c r="E1022" s="27">
        <v>622.22</v>
      </c>
      <c r="F1022" s="18" t="s">
        <v>14</v>
      </c>
      <c r="G1022" s="27"/>
      <c r="H1022" s="18">
        <f t="shared" si="55"/>
        <v>622.22</v>
      </c>
      <c r="I1022" s="27" t="s">
        <v>15</v>
      </c>
    </row>
    <row r="1023" spans="1:10" s="33" customFormat="1" ht="45" customHeight="1" x14ac:dyDescent="0.25">
      <c r="A1023" s="15" t="s">
        <v>1964</v>
      </c>
      <c r="B1023" s="40" t="s">
        <v>1772</v>
      </c>
      <c r="C1023" s="15" t="s">
        <v>1771</v>
      </c>
      <c r="D1023" s="17">
        <v>45166</v>
      </c>
      <c r="E1023" s="27">
        <v>35778.78</v>
      </c>
      <c r="F1023" s="18" t="s">
        <v>14</v>
      </c>
      <c r="G1023" s="27">
        <v>35778.78</v>
      </c>
      <c r="H1023" s="18">
        <f t="shared" si="55"/>
        <v>0</v>
      </c>
      <c r="I1023" s="18" t="s">
        <v>19</v>
      </c>
    </row>
    <row r="1024" spans="1:10" s="33" customFormat="1" ht="45" customHeight="1" x14ac:dyDescent="0.25">
      <c r="A1024" s="15" t="s">
        <v>84</v>
      </c>
      <c r="B1024" s="16" t="s">
        <v>1851</v>
      </c>
      <c r="C1024" s="15" t="s">
        <v>1852</v>
      </c>
      <c r="D1024" s="26">
        <v>45166</v>
      </c>
      <c r="E1024" s="27">
        <v>4745</v>
      </c>
      <c r="F1024" s="18" t="s">
        <v>14</v>
      </c>
      <c r="G1024" s="27">
        <v>4745</v>
      </c>
      <c r="H1024" s="27">
        <f t="shared" si="55"/>
        <v>0</v>
      </c>
      <c r="I1024" s="27" t="s">
        <v>19</v>
      </c>
    </row>
    <row r="1025" spans="1:9" s="33" customFormat="1" ht="105" x14ac:dyDescent="0.25">
      <c r="A1025" s="39" t="s">
        <v>303</v>
      </c>
      <c r="B1025" s="34" t="s">
        <v>1872</v>
      </c>
      <c r="C1025" s="15" t="s">
        <v>1871</v>
      </c>
      <c r="D1025" s="26">
        <v>45168</v>
      </c>
      <c r="E1025" s="27">
        <v>16131.12</v>
      </c>
      <c r="F1025" s="18" t="s">
        <v>14</v>
      </c>
      <c r="G1025" s="18">
        <v>16131.12</v>
      </c>
      <c r="H1025" s="18">
        <f t="shared" si="55"/>
        <v>0</v>
      </c>
      <c r="I1025" s="18" t="s">
        <v>19</v>
      </c>
    </row>
    <row r="1026" spans="1:9" s="33" customFormat="1" ht="45.75" customHeight="1" x14ac:dyDescent="0.25">
      <c r="A1026" s="15" t="s">
        <v>96</v>
      </c>
      <c r="B1026" s="34" t="s">
        <v>139</v>
      </c>
      <c r="C1026" s="15" t="s">
        <v>1814</v>
      </c>
      <c r="D1026" s="26">
        <v>45169</v>
      </c>
      <c r="E1026" s="27">
        <v>120000</v>
      </c>
      <c r="F1026" s="18" t="s">
        <v>14</v>
      </c>
      <c r="G1026" s="27">
        <v>120000</v>
      </c>
      <c r="H1026" s="18">
        <f t="shared" si="55"/>
        <v>0</v>
      </c>
      <c r="I1026" s="18" t="s">
        <v>19</v>
      </c>
    </row>
    <row r="1027" spans="1:9" s="33" customFormat="1" ht="45.75" customHeight="1" x14ac:dyDescent="0.25">
      <c r="A1027" s="39" t="s">
        <v>96</v>
      </c>
      <c r="B1027" s="34" t="s">
        <v>139</v>
      </c>
      <c r="C1027" s="15" t="s">
        <v>1823</v>
      </c>
      <c r="D1027" s="26">
        <v>45169</v>
      </c>
      <c r="E1027" s="27">
        <v>110000</v>
      </c>
      <c r="F1027" s="18" t="s">
        <v>14</v>
      </c>
      <c r="G1027" s="27">
        <v>110000</v>
      </c>
      <c r="H1027" s="50">
        <f t="shared" si="55"/>
        <v>0</v>
      </c>
      <c r="I1027" s="18" t="s">
        <v>19</v>
      </c>
    </row>
    <row r="1028" spans="1:9" s="33" customFormat="1" ht="105" customHeight="1" x14ac:dyDescent="0.25">
      <c r="A1028" s="15" t="s">
        <v>96</v>
      </c>
      <c r="B1028" s="34" t="s">
        <v>139</v>
      </c>
      <c r="C1028" s="15" t="s">
        <v>1827</v>
      </c>
      <c r="D1028" s="26">
        <v>45169</v>
      </c>
      <c r="E1028" s="27">
        <v>193300</v>
      </c>
      <c r="F1028" s="18" t="s">
        <v>14</v>
      </c>
      <c r="G1028" s="27">
        <v>193300</v>
      </c>
      <c r="H1028" s="18">
        <f t="shared" si="55"/>
        <v>0</v>
      </c>
      <c r="I1028" s="18" t="s">
        <v>19</v>
      </c>
    </row>
    <row r="1029" spans="1:9" s="33" customFormat="1" ht="38.25" customHeight="1" x14ac:dyDescent="0.25">
      <c r="A1029" s="15" t="s">
        <v>153</v>
      </c>
      <c r="B1029" s="16" t="s">
        <v>154</v>
      </c>
      <c r="C1029" s="15" t="s">
        <v>1817</v>
      </c>
      <c r="D1029" s="26">
        <v>45170</v>
      </c>
      <c r="E1029" s="27">
        <v>4529</v>
      </c>
      <c r="F1029" s="18" t="s">
        <v>14</v>
      </c>
      <c r="G1029" s="18">
        <v>4529</v>
      </c>
      <c r="H1029" s="18">
        <f t="shared" si="55"/>
        <v>0</v>
      </c>
      <c r="I1029" s="18" t="s">
        <v>19</v>
      </c>
    </row>
    <row r="1030" spans="1:9" s="33" customFormat="1" ht="68.25" customHeight="1" x14ac:dyDescent="0.25">
      <c r="A1030" s="15" t="s">
        <v>303</v>
      </c>
      <c r="B1030" s="16" t="s">
        <v>1870</v>
      </c>
      <c r="C1030" s="15" t="s">
        <v>1869</v>
      </c>
      <c r="D1030" s="26">
        <v>45170</v>
      </c>
      <c r="E1030" s="27">
        <v>8917.6299999999992</v>
      </c>
      <c r="F1030" s="18" t="s">
        <v>14</v>
      </c>
      <c r="G1030" s="18"/>
      <c r="H1030" s="18">
        <f t="shared" si="55"/>
        <v>8917.6299999999992</v>
      </c>
      <c r="I1030" s="18" t="s">
        <v>15</v>
      </c>
    </row>
    <row r="1031" spans="1:9" s="33" customFormat="1" ht="45.75" customHeight="1" x14ac:dyDescent="0.25">
      <c r="A1031" s="15" t="s">
        <v>1773</v>
      </c>
      <c r="B1031" s="40" t="s">
        <v>1775</v>
      </c>
      <c r="C1031" s="15" t="s">
        <v>1774</v>
      </c>
      <c r="D1031" s="17">
        <v>45170</v>
      </c>
      <c r="E1031" s="27">
        <v>60003</v>
      </c>
      <c r="F1031" s="18" t="s">
        <v>14</v>
      </c>
      <c r="G1031" s="27">
        <v>60003</v>
      </c>
      <c r="H1031" s="18">
        <f t="shared" si="55"/>
        <v>0</v>
      </c>
      <c r="I1031" s="18" t="s">
        <v>19</v>
      </c>
    </row>
    <row r="1032" spans="1:9" s="33" customFormat="1" ht="45.75" customHeight="1" x14ac:dyDescent="0.25">
      <c r="A1032" s="15" t="s">
        <v>166</v>
      </c>
      <c r="B1032" s="80" t="s">
        <v>1776</v>
      </c>
      <c r="C1032" s="15" t="s">
        <v>1777</v>
      </c>
      <c r="D1032" s="17">
        <v>45170</v>
      </c>
      <c r="E1032" s="27">
        <v>19728.28</v>
      </c>
      <c r="F1032" s="18" t="s">
        <v>14</v>
      </c>
      <c r="G1032" s="27">
        <v>19728.28</v>
      </c>
      <c r="H1032" s="27">
        <f t="shared" si="55"/>
        <v>0</v>
      </c>
      <c r="I1032" s="27" t="s">
        <v>19</v>
      </c>
    </row>
    <row r="1033" spans="1:9" s="33" customFormat="1" ht="90" customHeight="1" x14ac:dyDescent="0.25">
      <c r="A1033" s="15" t="s">
        <v>672</v>
      </c>
      <c r="B1033" s="34" t="s">
        <v>1778</v>
      </c>
      <c r="C1033" s="15" t="s">
        <v>1779</v>
      </c>
      <c r="D1033" s="17">
        <v>45170</v>
      </c>
      <c r="E1033" s="27">
        <v>4584</v>
      </c>
      <c r="F1033" s="18" t="s">
        <v>14</v>
      </c>
      <c r="G1033" s="27">
        <v>4584</v>
      </c>
      <c r="H1033" s="27">
        <f t="shared" si="55"/>
        <v>0</v>
      </c>
      <c r="I1033" s="27" t="s">
        <v>19</v>
      </c>
    </row>
    <row r="1034" spans="1:9" s="33" customFormat="1" ht="66.75" customHeight="1" x14ac:dyDescent="0.25">
      <c r="A1034" s="15" t="s">
        <v>672</v>
      </c>
      <c r="B1034" s="34" t="s">
        <v>1778</v>
      </c>
      <c r="C1034" s="15" t="s">
        <v>1780</v>
      </c>
      <c r="D1034" s="17">
        <v>45170</v>
      </c>
      <c r="E1034" s="27">
        <v>1528</v>
      </c>
      <c r="F1034" s="18" t="s">
        <v>14</v>
      </c>
      <c r="G1034" s="27">
        <v>1528</v>
      </c>
      <c r="H1034" s="27">
        <f t="shared" si="55"/>
        <v>0</v>
      </c>
      <c r="I1034" s="27" t="s">
        <v>19</v>
      </c>
    </row>
    <row r="1035" spans="1:9" s="33" customFormat="1" ht="81" customHeight="1" x14ac:dyDescent="0.25">
      <c r="A1035" s="15" t="s">
        <v>672</v>
      </c>
      <c r="B1035" s="93" t="s">
        <v>1778</v>
      </c>
      <c r="C1035" s="15" t="s">
        <v>1781</v>
      </c>
      <c r="D1035" s="17">
        <v>45170</v>
      </c>
      <c r="E1035" s="27">
        <v>4584</v>
      </c>
      <c r="F1035" s="18" t="s">
        <v>14</v>
      </c>
      <c r="G1035" s="27">
        <v>4584</v>
      </c>
      <c r="H1035" s="78">
        <f t="shared" si="55"/>
        <v>0</v>
      </c>
      <c r="I1035" s="27" t="s">
        <v>19</v>
      </c>
    </row>
    <row r="1036" spans="1:9" s="33" customFormat="1" ht="81" customHeight="1" x14ac:dyDescent="0.25">
      <c r="A1036" s="39" t="s">
        <v>303</v>
      </c>
      <c r="B1036" s="34" t="s">
        <v>1782</v>
      </c>
      <c r="C1036" s="39" t="s">
        <v>1783</v>
      </c>
      <c r="D1036" s="26">
        <v>45170</v>
      </c>
      <c r="E1036" s="27">
        <v>57000</v>
      </c>
      <c r="F1036" s="18" t="s">
        <v>14</v>
      </c>
      <c r="G1036" s="27">
        <v>57000</v>
      </c>
      <c r="H1036" s="50">
        <f t="shared" si="55"/>
        <v>0</v>
      </c>
      <c r="I1036" s="18" t="s">
        <v>19</v>
      </c>
    </row>
    <row r="1037" spans="1:9" s="33" customFormat="1" ht="81" customHeight="1" x14ac:dyDescent="0.25">
      <c r="A1037" s="39" t="s">
        <v>303</v>
      </c>
      <c r="B1037" s="34" t="s">
        <v>1785</v>
      </c>
      <c r="C1037" s="39" t="s">
        <v>1784</v>
      </c>
      <c r="D1037" s="17">
        <v>45170</v>
      </c>
      <c r="E1037" s="27">
        <v>5000</v>
      </c>
      <c r="F1037" s="18" t="s">
        <v>14</v>
      </c>
      <c r="G1037" s="27">
        <v>5000</v>
      </c>
      <c r="H1037" s="50">
        <f t="shared" si="55"/>
        <v>0</v>
      </c>
      <c r="I1037" s="18" t="s">
        <v>19</v>
      </c>
    </row>
    <row r="1038" spans="1:9" s="33" customFormat="1" ht="81" customHeight="1" x14ac:dyDescent="0.25">
      <c r="A1038" s="39" t="s">
        <v>84</v>
      </c>
      <c r="B1038" s="34" t="s">
        <v>1847</v>
      </c>
      <c r="C1038" s="39" t="s">
        <v>1848</v>
      </c>
      <c r="D1038" s="26">
        <v>45170</v>
      </c>
      <c r="E1038" s="27">
        <v>3445</v>
      </c>
      <c r="F1038" s="18" t="s">
        <v>14</v>
      </c>
      <c r="G1038" s="27">
        <v>3445</v>
      </c>
      <c r="H1038" s="78">
        <f t="shared" si="55"/>
        <v>0</v>
      </c>
      <c r="I1038" s="27" t="s">
        <v>19</v>
      </c>
    </row>
    <row r="1039" spans="1:9" s="33" customFormat="1" ht="81" customHeight="1" x14ac:dyDescent="0.25">
      <c r="A1039" s="15" t="s">
        <v>215</v>
      </c>
      <c r="B1039" s="80" t="s">
        <v>1786</v>
      </c>
      <c r="C1039" s="15" t="s">
        <v>1787</v>
      </c>
      <c r="D1039" s="26">
        <v>45173</v>
      </c>
      <c r="E1039" s="27">
        <v>165200</v>
      </c>
      <c r="F1039" s="27" t="s">
        <v>14</v>
      </c>
      <c r="G1039" s="27">
        <v>165200</v>
      </c>
      <c r="H1039" s="18">
        <f t="shared" si="55"/>
        <v>0</v>
      </c>
      <c r="I1039" s="18" t="s">
        <v>19</v>
      </c>
    </row>
    <row r="1040" spans="1:9" s="33" customFormat="1" ht="66.75" customHeight="1" x14ac:dyDescent="0.25">
      <c r="A1040" s="39" t="s">
        <v>334</v>
      </c>
      <c r="B1040" s="16" t="s">
        <v>1788</v>
      </c>
      <c r="C1040" s="15" t="s">
        <v>1789</v>
      </c>
      <c r="D1040" s="17">
        <v>45173</v>
      </c>
      <c r="E1040" s="27">
        <v>11666.67</v>
      </c>
      <c r="F1040" s="18" t="s">
        <v>14</v>
      </c>
      <c r="G1040" s="27">
        <v>11666.67</v>
      </c>
      <c r="H1040" s="18">
        <f t="shared" si="55"/>
        <v>0</v>
      </c>
      <c r="I1040" s="18" t="s">
        <v>19</v>
      </c>
    </row>
    <row r="1041" spans="1:9" s="33" customFormat="1" ht="66.75" customHeight="1" x14ac:dyDescent="0.25">
      <c r="A1041" s="39" t="s">
        <v>306</v>
      </c>
      <c r="B1041" s="34" t="s">
        <v>1816</v>
      </c>
      <c r="C1041" s="15" t="s">
        <v>1815</v>
      </c>
      <c r="D1041" s="17">
        <v>45173</v>
      </c>
      <c r="E1041" s="27">
        <v>555072</v>
      </c>
      <c r="F1041" s="18" t="s">
        <v>14</v>
      </c>
      <c r="G1041" s="27">
        <v>555072</v>
      </c>
      <c r="H1041" s="50">
        <f t="shared" si="55"/>
        <v>0</v>
      </c>
      <c r="I1041" s="18" t="s">
        <v>19</v>
      </c>
    </row>
    <row r="1042" spans="1:9" s="33" customFormat="1" ht="58.5" customHeight="1" x14ac:dyDescent="0.25">
      <c r="A1042" s="15" t="s">
        <v>245</v>
      </c>
      <c r="B1042" s="16" t="s">
        <v>1790</v>
      </c>
      <c r="C1042" s="15" t="s">
        <v>1791</v>
      </c>
      <c r="D1042" s="26">
        <v>45174</v>
      </c>
      <c r="E1042" s="27">
        <v>2736.18</v>
      </c>
      <c r="F1042" s="18" t="s">
        <v>14</v>
      </c>
      <c r="G1042" s="27">
        <v>2736.18</v>
      </c>
      <c r="H1042" s="27">
        <f t="shared" si="55"/>
        <v>0</v>
      </c>
      <c r="I1042" s="27" t="s">
        <v>19</v>
      </c>
    </row>
    <row r="1043" spans="1:9" s="33" customFormat="1" ht="66.75" customHeight="1" x14ac:dyDescent="0.25">
      <c r="A1043" s="15" t="s">
        <v>1792</v>
      </c>
      <c r="B1043" s="16" t="s">
        <v>1793</v>
      </c>
      <c r="C1043" s="15" t="s">
        <v>1677</v>
      </c>
      <c r="D1043" s="26">
        <v>45174</v>
      </c>
      <c r="E1043" s="27">
        <v>3504.54</v>
      </c>
      <c r="F1043" s="18" t="s">
        <v>14</v>
      </c>
      <c r="G1043" s="27">
        <v>3504.54</v>
      </c>
      <c r="H1043" s="27">
        <f t="shared" si="55"/>
        <v>0</v>
      </c>
      <c r="I1043" s="27" t="s">
        <v>19</v>
      </c>
    </row>
    <row r="1044" spans="1:9" s="33" customFormat="1" ht="66.75" customHeight="1" x14ac:dyDescent="0.25">
      <c r="A1044" s="15" t="s">
        <v>303</v>
      </c>
      <c r="B1044" s="16" t="s">
        <v>1795</v>
      </c>
      <c r="C1044" s="15" t="s">
        <v>1794</v>
      </c>
      <c r="D1044" s="26">
        <v>45174</v>
      </c>
      <c r="E1044" s="27">
        <v>39800</v>
      </c>
      <c r="F1044" s="18" t="s">
        <v>14</v>
      </c>
      <c r="G1044" s="27">
        <v>39800</v>
      </c>
      <c r="H1044" s="78">
        <f t="shared" si="55"/>
        <v>0</v>
      </c>
      <c r="I1044" s="27" t="s">
        <v>19</v>
      </c>
    </row>
    <row r="1045" spans="1:9" s="33" customFormat="1" ht="83.25" customHeight="1" x14ac:dyDescent="0.25">
      <c r="A1045" s="15" t="s">
        <v>303</v>
      </c>
      <c r="B1045" s="16" t="s">
        <v>1797</v>
      </c>
      <c r="C1045" s="15" t="s">
        <v>1796</v>
      </c>
      <c r="D1045" s="26">
        <v>45174</v>
      </c>
      <c r="E1045" s="27">
        <v>6260</v>
      </c>
      <c r="F1045" s="18" t="s">
        <v>14</v>
      </c>
      <c r="G1045" s="27">
        <v>6260</v>
      </c>
      <c r="H1045" s="78">
        <f t="shared" si="55"/>
        <v>0</v>
      </c>
      <c r="I1045" s="27" t="s">
        <v>19</v>
      </c>
    </row>
    <row r="1046" spans="1:9" s="33" customFormat="1" ht="63.75" customHeight="1" x14ac:dyDescent="0.25">
      <c r="A1046" s="15" t="s">
        <v>303</v>
      </c>
      <c r="B1046" s="16" t="s">
        <v>1801</v>
      </c>
      <c r="C1046" s="15" t="s">
        <v>1798</v>
      </c>
      <c r="D1046" s="26">
        <v>45174</v>
      </c>
      <c r="E1046" s="27">
        <v>39800</v>
      </c>
      <c r="F1046" s="18" t="s">
        <v>14</v>
      </c>
      <c r="G1046" s="27">
        <v>39800</v>
      </c>
      <c r="H1046" s="27">
        <f t="shared" si="55"/>
        <v>0</v>
      </c>
      <c r="I1046" s="27" t="s">
        <v>19</v>
      </c>
    </row>
    <row r="1047" spans="1:9" s="33" customFormat="1" ht="126" customHeight="1" x14ac:dyDescent="0.25">
      <c r="A1047" s="15" t="s">
        <v>303</v>
      </c>
      <c r="B1047" s="16" t="s">
        <v>1800</v>
      </c>
      <c r="C1047" s="15" t="s">
        <v>1799</v>
      </c>
      <c r="D1047" s="26">
        <v>45174</v>
      </c>
      <c r="E1047" s="27">
        <v>10260</v>
      </c>
      <c r="F1047" s="18" t="s">
        <v>14</v>
      </c>
      <c r="G1047" s="27">
        <v>10260</v>
      </c>
      <c r="H1047" s="27">
        <f t="shared" si="55"/>
        <v>0</v>
      </c>
      <c r="I1047" s="27" t="s">
        <v>19</v>
      </c>
    </row>
    <row r="1048" spans="1:9" s="33" customFormat="1" ht="135" customHeight="1" x14ac:dyDescent="0.25">
      <c r="A1048" s="15" t="s">
        <v>303</v>
      </c>
      <c r="B1048" s="16" t="s">
        <v>1803</v>
      </c>
      <c r="C1048" s="15" t="s">
        <v>1802</v>
      </c>
      <c r="D1048" s="17">
        <v>45176</v>
      </c>
      <c r="E1048" s="27">
        <v>643584.65</v>
      </c>
      <c r="F1048" s="18" t="s">
        <v>14</v>
      </c>
      <c r="G1048" s="27">
        <v>643584.65</v>
      </c>
      <c r="H1048" s="18">
        <f t="shared" si="55"/>
        <v>0</v>
      </c>
      <c r="I1048" s="27" t="s">
        <v>19</v>
      </c>
    </row>
    <row r="1049" spans="1:9" s="33" customFormat="1" ht="96.75" customHeight="1" x14ac:dyDescent="0.25">
      <c r="A1049" s="15" t="s">
        <v>303</v>
      </c>
      <c r="B1049" s="16" t="s">
        <v>172</v>
      </c>
      <c r="C1049" s="15" t="s">
        <v>1802</v>
      </c>
      <c r="D1049" s="17">
        <v>45176</v>
      </c>
      <c r="E1049" s="27">
        <v>54165.9</v>
      </c>
      <c r="F1049" s="18" t="s">
        <v>14</v>
      </c>
      <c r="G1049" s="27">
        <v>54165.9</v>
      </c>
      <c r="H1049" s="18">
        <f t="shared" si="55"/>
        <v>0</v>
      </c>
      <c r="I1049" s="27" t="s">
        <v>19</v>
      </c>
    </row>
    <row r="1050" spans="1:9" s="33" customFormat="1" ht="120" customHeight="1" x14ac:dyDescent="0.25">
      <c r="A1050" s="15" t="s">
        <v>303</v>
      </c>
      <c r="B1050" s="16" t="s">
        <v>173</v>
      </c>
      <c r="C1050" s="15" t="s">
        <v>1802</v>
      </c>
      <c r="D1050" s="17">
        <v>45176</v>
      </c>
      <c r="E1050" s="27">
        <v>54089.63</v>
      </c>
      <c r="F1050" s="18" t="s">
        <v>14</v>
      </c>
      <c r="G1050" s="27">
        <v>54089.63</v>
      </c>
      <c r="H1050" s="18">
        <f t="shared" si="55"/>
        <v>0</v>
      </c>
      <c r="I1050" s="27" t="s">
        <v>19</v>
      </c>
    </row>
    <row r="1051" spans="1:9" s="33" customFormat="1" ht="60" customHeight="1" x14ac:dyDescent="0.25">
      <c r="A1051" s="15" t="s">
        <v>303</v>
      </c>
      <c r="B1051" s="34" t="s">
        <v>174</v>
      </c>
      <c r="C1051" s="15" t="s">
        <v>1802</v>
      </c>
      <c r="D1051" s="17">
        <v>45176</v>
      </c>
      <c r="E1051" s="27">
        <v>9025.6</v>
      </c>
      <c r="F1051" s="18" t="s">
        <v>14</v>
      </c>
      <c r="G1051" s="27">
        <v>9025.6</v>
      </c>
      <c r="H1051" s="18">
        <f t="shared" si="55"/>
        <v>0</v>
      </c>
      <c r="I1051" s="27" t="s">
        <v>19</v>
      </c>
    </row>
    <row r="1052" spans="1:9" s="33" customFormat="1" ht="30" customHeight="1" x14ac:dyDescent="0.25">
      <c r="A1052" s="15" t="s">
        <v>303</v>
      </c>
      <c r="B1052" s="16" t="s">
        <v>970</v>
      </c>
      <c r="C1052" s="15" t="s">
        <v>1802</v>
      </c>
      <c r="D1052" s="17">
        <v>45176</v>
      </c>
      <c r="E1052" s="27">
        <v>450</v>
      </c>
      <c r="F1052" s="18" t="s">
        <v>14</v>
      </c>
      <c r="G1052" s="27">
        <v>450</v>
      </c>
      <c r="H1052" s="18">
        <f t="shared" ref="H1052:H1083" si="56">+E1052-G1052</f>
        <v>0</v>
      </c>
      <c r="I1052" s="27" t="s">
        <v>19</v>
      </c>
    </row>
    <row r="1053" spans="1:9" s="33" customFormat="1" ht="30" customHeight="1" x14ac:dyDescent="0.25">
      <c r="A1053" s="15" t="s">
        <v>1678</v>
      </c>
      <c r="B1053" s="16" t="s">
        <v>1818</v>
      </c>
      <c r="C1053" s="15" t="s">
        <v>1819</v>
      </c>
      <c r="D1053" s="26">
        <v>45176</v>
      </c>
      <c r="E1053" s="27">
        <v>174905.5</v>
      </c>
      <c r="F1053" s="18" t="s">
        <v>14</v>
      </c>
      <c r="G1053" s="27">
        <v>174905.5</v>
      </c>
      <c r="H1053" s="27">
        <f t="shared" si="56"/>
        <v>0</v>
      </c>
      <c r="I1053" s="27" t="s">
        <v>19</v>
      </c>
    </row>
    <row r="1054" spans="1:9" s="33" customFormat="1" ht="26.25" customHeight="1" x14ac:dyDescent="0.25">
      <c r="A1054" s="15" t="s">
        <v>84</v>
      </c>
      <c r="B1054" s="16" t="s">
        <v>1846</v>
      </c>
      <c r="C1054" s="15" t="s">
        <v>1845</v>
      </c>
      <c r="D1054" s="26">
        <v>45176</v>
      </c>
      <c r="E1054" s="27">
        <v>4680</v>
      </c>
      <c r="F1054" s="18" t="s">
        <v>14</v>
      </c>
      <c r="G1054" s="27">
        <v>4680</v>
      </c>
      <c r="H1054" s="27">
        <f t="shared" si="56"/>
        <v>0</v>
      </c>
      <c r="I1054" s="27" t="s">
        <v>19</v>
      </c>
    </row>
    <row r="1055" spans="1:9" s="33" customFormat="1" ht="45.75" customHeight="1" x14ac:dyDescent="0.25">
      <c r="A1055" s="15" t="s">
        <v>1831</v>
      </c>
      <c r="B1055" s="34" t="s">
        <v>1832</v>
      </c>
      <c r="C1055" s="15">
        <v>11856</v>
      </c>
      <c r="D1055" s="26">
        <v>45176</v>
      </c>
      <c r="E1055" s="27">
        <v>2000</v>
      </c>
      <c r="F1055" s="18" t="s">
        <v>14</v>
      </c>
      <c r="G1055" s="27"/>
      <c r="H1055" s="27">
        <f t="shared" si="56"/>
        <v>2000</v>
      </c>
      <c r="I1055" s="27" t="s">
        <v>15</v>
      </c>
    </row>
    <row r="1056" spans="1:9" s="33" customFormat="1" ht="75" customHeight="1" x14ac:dyDescent="0.25">
      <c r="A1056" s="15" t="s">
        <v>1833</v>
      </c>
      <c r="B1056" s="16" t="s">
        <v>1834</v>
      </c>
      <c r="C1056" s="15">
        <v>11870</v>
      </c>
      <c r="D1056" s="26">
        <v>45177</v>
      </c>
      <c r="E1056" s="27">
        <v>3000</v>
      </c>
      <c r="F1056" s="18" t="s">
        <v>14</v>
      </c>
      <c r="G1056" s="27">
        <v>3000</v>
      </c>
      <c r="H1056" s="78">
        <f t="shared" si="56"/>
        <v>0</v>
      </c>
      <c r="I1056" s="27" t="s">
        <v>19</v>
      </c>
    </row>
    <row r="1057" spans="1:9" s="33" customFormat="1" ht="60" customHeight="1" x14ac:dyDescent="0.25">
      <c r="A1057" s="39" t="s">
        <v>96</v>
      </c>
      <c r="B1057" s="34" t="s">
        <v>139</v>
      </c>
      <c r="C1057" s="15" t="s">
        <v>1828</v>
      </c>
      <c r="D1057" s="26">
        <v>45177</v>
      </c>
      <c r="E1057" s="27">
        <v>193300</v>
      </c>
      <c r="F1057" s="18" t="s">
        <v>14</v>
      </c>
      <c r="G1057" s="27">
        <v>193300</v>
      </c>
      <c r="H1057" s="50">
        <f t="shared" si="56"/>
        <v>0</v>
      </c>
      <c r="I1057" s="18" t="s">
        <v>19</v>
      </c>
    </row>
    <row r="1058" spans="1:9" s="33" customFormat="1" ht="45" customHeight="1" x14ac:dyDescent="0.25">
      <c r="A1058" s="15" t="s">
        <v>96</v>
      </c>
      <c r="B1058" s="16" t="s">
        <v>139</v>
      </c>
      <c r="C1058" s="15" t="s">
        <v>1820</v>
      </c>
      <c r="D1058" s="26">
        <v>45177</v>
      </c>
      <c r="E1058" s="27">
        <v>110000</v>
      </c>
      <c r="F1058" s="18" t="s">
        <v>14</v>
      </c>
      <c r="G1058" s="27">
        <v>110000</v>
      </c>
      <c r="H1058" s="50">
        <f t="shared" si="56"/>
        <v>0</v>
      </c>
      <c r="I1058" s="18" t="s">
        <v>19</v>
      </c>
    </row>
    <row r="1059" spans="1:9" s="33" customFormat="1" ht="45" customHeight="1" x14ac:dyDescent="0.25">
      <c r="A1059" s="15" t="s">
        <v>96</v>
      </c>
      <c r="B1059" s="16" t="s">
        <v>139</v>
      </c>
      <c r="C1059" s="15" t="s">
        <v>1821</v>
      </c>
      <c r="D1059" s="26">
        <v>45177</v>
      </c>
      <c r="E1059" s="27">
        <v>120000</v>
      </c>
      <c r="F1059" s="18" t="s">
        <v>14</v>
      </c>
      <c r="G1059" s="27">
        <v>120000</v>
      </c>
      <c r="H1059" s="50">
        <f t="shared" si="56"/>
        <v>0</v>
      </c>
      <c r="I1059" s="18" t="s">
        <v>19</v>
      </c>
    </row>
    <row r="1060" spans="1:9" s="33" customFormat="1" ht="60" customHeight="1" x14ac:dyDescent="0.25">
      <c r="A1060" s="15" t="s">
        <v>1155</v>
      </c>
      <c r="B1060" s="16" t="s">
        <v>1888</v>
      </c>
      <c r="C1060" s="15" t="s">
        <v>1889</v>
      </c>
      <c r="D1060" s="26">
        <v>45177</v>
      </c>
      <c r="E1060" s="27">
        <v>22101.4</v>
      </c>
      <c r="F1060" s="18" t="s">
        <v>14</v>
      </c>
      <c r="G1060" s="27">
        <v>22101.4</v>
      </c>
      <c r="H1060" s="18">
        <f t="shared" si="56"/>
        <v>0</v>
      </c>
      <c r="I1060" s="18" t="s">
        <v>19</v>
      </c>
    </row>
    <row r="1061" spans="1:9" s="33" customFormat="1" ht="60" customHeight="1" x14ac:dyDescent="0.25">
      <c r="A1061" s="15" t="s">
        <v>303</v>
      </c>
      <c r="B1061" s="16" t="s">
        <v>1804</v>
      </c>
      <c r="C1061" s="15" t="s">
        <v>1805</v>
      </c>
      <c r="D1061" s="17">
        <v>45180</v>
      </c>
      <c r="E1061" s="27">
        <v>68701.83</v>
      </c>
      <c r="F1061" s="18" t="s">
        <v>14</v>
      </c>
      <c r="G1061" s="27">
        <v>68701.83</v>
      </c>
      <c r="H1061" s="18">
        <f t="shared" si="56"/>
        <v>0</v>
      </c>
      <c r="I1061" s="27" t="s">
        <v>19</v>
      </c>
    </row>
    <row r="1062" spans="1:9" s="33" customFormat="1" ht="60" customHeight="1" x14ac:dyDescent="0.25">
      <c r="A1062" s="15" t="s">
        <v>303</v>
      </c>
      <c r="B1062" s="16" t="s">
        <v>172</v>
      </c>
      <c r="C1062" s="15" t="s">
        <v>1452</v>
      </c>
      <c r="D1062" s="17">
        <v>45180</v>
      </c>
      <c r="E1062" s="27">
        <v>5193.6499999999996</v>
      </c>
      <c r="F1062" s="18" t="s">
        <v>14</v>
      </c>
      <c r="G1062" s="27">
        <v>5193.6499999999996</v>
      </c>
      <c r="H1062" s="18">
        <f t="shared" si="56"/>
        <v>0</v>
      </c>
      <c r="I1062" s="27" t="s">
        <v>19</v>
      </c>
    </row>
    <row r="1063" spans="1:9" s="33" customFormat="1" ht="75" customHeight="1" x14ac:dyDescent="0.25">
      <c r="A1063" s="15" t="s">
        <v>303</v>
      </c>
      <c r="B1063" s="34" t="s">
        <v>173</v>
      </c>
      <c r="C1063" s="15" t="s">
        <v>1452</v>
      </c>
      <c r="D1063" s="17">
        <v>45180</v>
      </c>
      <c r="E1063" s="27">
        <v>5186.34</v>
      </c>
      <c r="F1063" s="18" t="s">
        <v>14</v>
      </c>
      <c r="G1063" s="27">
        <v>5186.34</v>
      </c>
      <c r="H1063" s="18">
        <f t="shared" si="56"/>
        <v>0</v>
      </c>
      <c r="I1063" s="27" t="s">
        <v>19</v>
      </c>
    </row>
    <row r="1064" spans="1:9" s="33" customFormat="1" ht="60" customHeight="1" x14ac:dyDescent="0.25">
      <c r="A1064" s="15" t="s">
        <v>303</v>
      </c>
      <c r="B1064" s="34" t="s">
        <v>174</v>
      </c>
      <c r="C1064" s="15" t="s">
        <v>1452</v>
      </c>
      <c r="D1064" s="17">
        <v>45180</v>
      </c>
      <c r="E1064" s="27">
        <v>877.8</v>
      </c>
      <c r="F1064" s="18" t="s">
        <v>14</v>
      </c>
      <c r="G1064" s="27">
        <v>877.8</v>
      </c>
      <c r="H1064" s="18">
        <f t="shared" si="56"/>
        <v>0</v>
      </c>
      <c r="I1064" s="27" t="s">
        <v>19</v>
      </c>
    </row>
    <row r="1065" spans="1:9" s="33" customFormat="1" ht="30" customHeight="1" x14ac:dyDescent="0.25">
      <c r="A1065" s="15" t="s">
        <v>303</v>
      </c>
      <c r="B1065" s="16" t="s">
        <v>970</v>
      </c>
      <c r="C1065" s="15" t="s">
        <v>1452</v>
      </c>
      <c r="D1065" s="17">
        <v>45180</v>
      </c>
      <c r="E1065" s="27">
        <v>125</v>
      </c>
      <c r="F1065" s="18" t="s">
        <v>14</v>
      </c>
      <c r="G1065" s="27">
        <v>125</v>
      </c>
      <c r="H1065" s="18">
        <f t="shared" si="56"/>
        <v>0</v>
      </c>
      <c r="I1065" s="27" t="s">
        <v>19</v>
      </c>
    </row>
    <row r="1066" spans="1:9" s="33" customFormat="1" ht="30" customHeight="1" x14ac:dyDescent="0.25">
      <c r="A1066" s="15" t="s">
        <v>303</v>
      </c>
      <c r="B1066" s="16" t="s">
        <v>1825</v>
      </c>
      <c r="C1066" s="15" t="s">
        <v>1826</v>
      </c>
      <c r="D1066" s="17">
        <v>45180</v>
      </c>
      <c r="E1066" s="27">
        <v>43950</v>
      </c>
      <c r="F1066" s="18" t="s">
        <v>14</v>
      </c>
      <c r="G1066" s="27">
        <v>43950</v>
      </c>
      <c r="H1066" s="18">
        <f t="shared" si="56"/>
        <v>0</v>
      </c>
      <c r="I1066" s="27" t="s">
        <v>19</v>
      </c>
    </row>
    <row r="1067" spans="1:9" s="33" customFormat="1" ht="45" customHeight="1" x14ac:dyDescent="0.25">
      <c r="A1067" s="15" t="s">
        <v>1836</v>
      </c>
      <c r="B1067" s="16" t="s">
        <v>1835</v>
      </c>
      <c r="C1067" s="15">
        <v>11880</v>
      </c>
      <c r="D1067" s="17">
        <v>45180</v>
      </c>
      <c r="E1067" s="27">
        <v>2000</v>
      </c>
      <c r="F1067" s="18" t="s">
        <v>14</v>
      </c>
      <c r="G1067" s="27">
        <v>2000</v>
      </c>
      <c r="H1067" s="18">
        <f t="shared" si="56"/>
        <v>0</v>
      </c>
      <c r="I1067" s="27" t="s">
        <v>19</v>
      </c>
    </row>
    <row r="1068" spans="1:9" s="33" customFormat="1" ht="47.25" customHeight="1" x14ac:dyDescent="0.25">
      <c r="A1068" s="15" t="s">
        <v>1837</v>
      </c>
      <c r="B1068" s="16" t="s">
        <v>1838</v>
      </c>
      <c r="C1068" s="15">
        <v>11886</v>
      </c>
      <c r="D1068" s="17">
        <v>45180</v>
      </c>
      <c r="E1068" s="87">
        <v>7500</v>
      </c>
      <c r="F1068" s="18" t="s">
        <v>14</v>
      </c>
      <c r="G1068" s="87">
        <v>7500</v>
      </c>
      <c r="H1068" s="18">
        <f t="shared" si="56"/>
        <v>0</v>
      </c>
      <c r="I1068" s="27" t="s">
        <v>19</v>
      </c>
    </row>
    <row r="1069" spans="1:9" s="33" customFormat="1" ht="46.5" customHeight="1" x14ac:dyDescent="0.25">
      <c r="A1069" s="15" t="s">
        <v>1839</v>
      </c>
      <c r="B1069" s="16" t="s">
        <v>1840</v>
      </c>
      <c r="C1069" s="15">
        <v>11893</v>
      </c>
      <c r="D1069" s="17">
        <v>45180</v>
      </c>
      <c r="E1069" s="87">
        <v>7200</v>
      </c>
      <c r="F1069" s="18" t="s">
        <v>14</v>
      </c>
      <c r="G1069" s="27"/>
      <c r="H1069" s="18">
        <f t="shared" si="56"/>
        <v>7200</v>
      </c>
      <c r="I1069" s="27" t="s">
        <v>15</v>
      </c>
    </row>
    <row r="1070" spans="1:9" s="33" customFormat="1" ht="45" customHeight="1" x14ac:dyDescent="0.25">
      <c r="A1070" s="15" t="s">
        <v>1918</v>
      </c>
      <c r="B1070" s="16" t="s">
        <v>1919</v>
      </c>
      <c r="C1070" s="15">
        <v>11902</v>
      </c>
      <c r="D1070" s="17">
        <v>45180</v>
      </c>
      <c r="E1070" s="87">
        <v>8000</v>
      </c>
      <c r="F1070" s="18" t="s">
        <v>14</v>
      </c>
      <c r="G1070" s="27">
        <v>8000</v>
      </c>
      <c r="H1070" s="18">
        <f t="shared" si="56"/>
        <v>0</v>
      </c>
      <c r="I1070" s="27" t="s">
        <v>19</v>
      </c>
    </row>
    <row r="1071" spans="1:9" s="33" customFormat="1" ht="45" customHeight="1" x14ac:dyDescent="0.25">
      <c r="A1071" s="15" t="s">
        <v>1911</v>
      </c>
      <c r="B1071" s="16" t="s">
        <v>349</v>
      </c>
      <c r="C1071" s="15" t="s">
        <v>1912</v>
      </c>
      <c r="D1071" s="17">
        <v>45180</v>
      </c>
      <c r="E1071" s="87">
        <v>8273.6</v>
      </c>
      <c r="F1071" s="18" t="s">
        <v>14</v>
      </c>
      <c r="G1071" s="27">
        <v>8273.6</v>
      </c>
      <c r="H1071" s="18">
        <f t="shared" si="56"/>
        <v>0</v>
      </c>
      <c r="I1071" s="27" t="s">
        <v>19</v>
      </c>
    </row>
    <row r="1072" spans="1:9" s="33" customFormat="1" ht="45" customHeight="1" x14ac:dyDescent="0.25">
      <c r="A1072" s="15" t="s">
        <v>84</v>
      </c>
      <c r="B1072" s="16" t="s">
        <v>1849</v>
      </c>
      <c r="C1072" s="15" t="s">
        <v>1850</v>
      </c>
      <c r="D1072" s="26">
        <v>45181</v>
      </c>
      <c r="E1072" s="87">
        <v>30745</v>
      </c>
      <c r="F1072" s="18" t="s">
        <v>14</v>
      </c>
      <c r="G1072" s="27">
        <v>30745</v>
      </c>
      <c r="H1072" s="27">
        <f t="shared" si="56"/>
        <v>0</v>
      </c>
      <c r="I1072" s="27" t="s">
        <v>19</v>
      </c>
    </row>
    <row r="1073" spans="1:12" s="33" customFormat="1" ht="45" customHeight="1" x14ac:dyDescent="0.25">
      <c r="A1073" s="39" t="s">
        <v>1856</v>
      </c>
      <c r="B1073" s="34" t="s">
        <v>1857</v>
      </c>
      <c r="C1073" s="15" t="s">
        <v>1858</v>
      </c>
      <c r="D1073" s="17">
        <v>45181</v>
      </c>
      <c r="E1073" s="87">
        <v>200818.3</v>
      </c>
      <c r="F1073" s="18" t="s">
        <v>14</v>
      </c>
      <c r="G1073" s="27">
        <v>200818.3</v>
      </c>
      <c r="H1073" s="50">
        <f t="shared" si="56"/>
        <v>0</v>
      </c>
      <c r="I1073" s="27" t="s">
        <v>19</v>
      </c>
    </row>
    <row r="1074" spans="1:12" s="33" customFormat="1" ht="57" customHeight="1" x14ac:dyDescent="0.25">
      <c r="A1074" s="39" t="s">
        <v>169</v>
      </c>
      <c r="B1074" s="34" t="s">
        <v>1934</v>
      </c>
      <c r="C1074" s="15" t="s">
        <v>1806</v>
      </c>
      <c r="D1074" s="36">
        <v>45181</v>
      </c>
      <c r="E1074" s="87">
        <v>23065.98</v>
      </c>
      <c r="F1074" s="18" t="s">
        <v>14</v>
      </c>
      <c r="G1074" s="27">
        <v>23065.98</v>
      </c>
      <c r="H1074" s="50">
        <f t="shared" si="56"/>
        <v>0</v>
      </c>
      <c r="I1074" s="27" t="s">
        <v>19</v>
      </c>
    </row>
    <row r="1075" spans="1:12" s="33" customFormat="1" ht="60" customHeight="1" x14ac:dyDescent="0.25">
      <c r="A1075" s="39" t="s">
        <v>169</v>
      </c>
      <c r="B1075" s="34" t="s">
        <v>172</v>
      </c>
      <c r="C1075" s="15" t="s">
        <v>1806</v>
      </c>
      <c r="D1075" s="36">
        <v>45181</v>
      </c>
      <c r="E1075" s="27">
        <v>2130</v>
      </c>
      <c r="F1075" s="18" t="s">
        <v>14</v>
      </c>
      <c r="G1075" s="27">
        <v>2130</v>
      </c>
      <c r="H1075" s="50">
        <f t="shared" si="56"/>
        <v>0</v>
      </c>
      <c r="I1075" s="27" t="s">
        <v>19</v>
      </c>
    </row>
    <row r="1076" spans="1:12" s="33" customFormat="1" ht="75" customHeight="1" x14ac:dyDescent="0.25">
      <c r="A1076" s="15" t="s">
        <v>169</v>
      </c>
      <c r="B1076" s="16" t="s">
        <v>173</v>
      </c>
      <c r="C1076" s="15" t="s">
        <v>1806</v>
      </c>
      <c r="D1076" s="36">
        <v>45181</v>
      </c>
      <c r="E1076" s="87">
        <v>2127</v>
      </c>
      <c r="F1076" s="18" t="s">
        <v>14</v>
      </c>
      <c r="G1076" s="27">
        <v>2127</v>
      </c>
      <c r="H1076" s="18">
        <f t="shared" si="56"/>
        <v>0</v>
      </c>
      <c r="I1076" s="27" t="s">
        <v>19</v>
      </c>
    </row>
    <row r="1077" spans="1:12" s="33" customFormat="1" ht="60" customHeight="1" x14ac:dyDescent="0.25">
      <c r="A1077" s="15" t="s">
        <v>169</v>
      </c>
      <c r="B1077" s="16" t="s">
        <v>174</v>
      </c>
      <c r="C1077" s="15" t="s">
        <v>1806</v>
      </c>
      <c r="D1077" s="36">
        <v>45181</v>
      </c>
      <c r="E1077" s="87">
        <v>360</v>
      </c>
      <c r="F1077" s="18" t="s">
        <v>14</v>
      </c>
      <c r="G1077" s="87">
        <v>360</v>
      </c>
      <c r="H1077" s="18">
        <f t="shared" si="56"/>
        <v>0</v>
      </c>
      <c r="I1077" s="27" t="s">
        <v>19</v>
      </c>
    </row>
    <row r="1078" spans="1:12" s="33" customFormat="1" ht="30" customHeight="1" x14ac:dyDescent="0.25">
      <c r="A1078" s="15" t="s">
        <v>303</v>
      </c>
      <c r="B1078" s="16" t="s">
        <v>1822</v>
      </c>
      <c r="C1078" s="15" t="s">
        <v>460</v>
      </c>
      <c r="D1078" s="26">
        <v>45182</v>
      </c>
      <c r="E1078" s="27">
        <v>52167.31</v>
      </c>
      <c r="F1078" s="18" t="s">
        <v>14</v>
      </c>
      <c r="G1078" s="18">
        <v>52167.31</v>
      </c>
      <c r="H1078" s="18">
        <f t="shared" si="56"/>
        <v>0</v>
      </c>
      <c r="I1078" s="18" t="s">
        <v>19</v>
      </c>
      <c r="J1078" s="86"/>
      <c r="L1078" s="86"/>
    </row>
    <row r="1079" spans="1:12" s="33" customFormat="1" ht="30" customHeight="1" x14ac:dyDescent="0.25">
      <c r="A1079" s="15" t="s">
        <v>84</v>
      </c>
      <c r="B1079" s="16" t="s">
        <v>1867</v>
      </c>
      <c r="C1079" s="15" t="s">
        <v>1868</v>
      </c>
      <c r="D1079" s="26">
        <v>45182</v>
      </c>
      <c r="E1079" s="27">
        <v>7200</v>
      </c>
      <c r="F1079" s="18" t="s">
        <v>14</v>
      </c>
      <c r="G1079" s="18">
        <v>7200</v>
      </c>
      <c r="H1079" s="18">
        <f t="shared" si="56"/>
        <v>0</v>
      </c>
      <c r="I1079" s="18" t="s">
        <v>19</v>
      </c>
      <c r="J1079" s="86"/>
      <c r="L1079" s="86"/>
    </row>
    <row r="1080" spans="1:12" s="33" customFormat="1" ht="27.75" customHeight="1" x14ac:dyDescent="0.25">
      <c r="A1080" s="15" t="s">
        <v>1841</v>
      </c>
      <c r="B1080" s="16" t="s">
        <v>1842</v>
      </c>
      <c r="C1080" s="15">
        <v>11933</v>
      </c>
      <c r="D1080" s="17">
        <v>45182</v>
      </c>
      <c r="E1080" s="27">
        <v>6000</v>
      </c>
      <c r="F1080" s="18" t="s">
        <v>14</v>
      </c>
      <c r="G1080" s="27">
        <v>6000</v>
      </c>
      <c r="H1080" s="18">
        <f t="shared" si="56"/>
        <v>0</v>
      </c>
      <c r="I1080" s="27" t="s">
        <v>19</v>
      </c>
      <c r="J1080" s="86"/>
      <c r="L1080" s="86"/>
    </row>
    <row r="1081" spans="1:12" s="33" customFormat="1" ht="79.5" customHeight="1" x14ac:dyDescent="0.25">
      <c r="A1081" s="15" t="s">
        <v>1843</v>
      </c>
      <c r="B1081" s="16" t="s">
        <v>1844</v>
      </c>
      <c r="C1081" s="15">
        <v>11940</v>
      </c>
      <c r="D1081" s="17">
        <v>45183</v>
      </c>
      <c r="E1081" s="27">
        <v>3000</v>
      </c>
      <c r="F1081" s="18" t="s">
        <v>14</v>
      </c>
      <c r="G1081" s="27">
        <v>3000</v>
      </c>
      <c r="H1081" s="18">
        <f t="shared" si="56"/>
        <v>0</v>
      </c>
      <c r="I1081" s="27" t="s">
        <v>19</v>
      </c>
    </row>
    <row r="1082" spans="1:12" s="33" customFormat="1" ht="79.5" customHeight="1" x14ac:dyDescent="0.25">
      <c r="A1082" s="15" t="s">
        <v>506</v>
      </c>
      <c r="B1082" s="16" t="s">
        <v>1853</v>
      </c>
      <c r="C1082" s="15" t="s">
        <v>1587</v>
      </c>
      <c r="D1082" s="26">
        <v>45183</v>
      </c>
      <c r="E1082" s="87">
        <v>238950</v>
      </c>
      <c r="F1082" s="18" t="s">
        <v>14</v>
      </c>
      <c r="G1082" s="18">
        <v>238950</v>
      </c>
      <c r="H1082" s="18">
        <f t="shared" si="56"/>
        <v>0</v>
      </c>
      <c r="I1082" s="27" t="s">
        <v>19</v>
      </c>
    </row>
    <row r="1083" spans="1:12" s="33" customFormat="1" ht="79.5" customHeight="1" x14ac:dyDescent="0.25">
      <c r="A1083" s="15" t="s">
        <v>245</v>
      </c>
      <c r="B1083" s="16" t="s">
        <v>1829</v>
      </c>
      <c r="C1083" s="15" t="s">
        <v>1830</v>
      </c>
      <c r="D1083" s="26">
        <v>45188</v>
      </c>
      <c r="E1083" s="87">
        <v>17999.29</v>
      </c>
      <c r="F1083" s="18" t="s">
        <v>14</v>
      </c>
      <c r="G1083" s="27">
        <v>17999.29</v>
      </c>
      <c r="H1083" s="27">
        <f t="shared" si="56"/>
        <v>0</v>
      </c>
      <c r="I1083" s="27" t="s">
        <v>19</v>
      </c>
    </row>
    <row r="1084" spans="1:12" s="33" customFormat="1" ht="79.5" customHeight="1" x14ac:dyDescent="0.25">
      <c r="A1084" s="15" t="s">
        <v>1854</v>
      </c>
      <c r="B1084" s="16" t="s">
        <v>1855</v>
      </c>
      <c r="C1084" s="15">
        <v>11982</v>
      </c>
      <c r="D1084" s="17">
        <v>45187</v>
      </c>
      <c r="E1084" s="87">
        <v>3000</v>
      </c>
      <c r="F1084" s="18" t="s">
        <v>14</v>
      </c>
      <c r="G1084" s="27">
        <v>3000</v>
      </c>
      <c r="H1084" s="18">
        <f t="shared" ref="H1084:H1087" si="57">+E1084-G1084</f>
        <v>0</v>
      </c>
      <c r="I1084" s="27" t="s">
        <v>19</v>
      </c>
    </row>
    <row r="1085" spans="1:12" s="33" customFormat="1" ht="79.5" customHeight="1" x14ac:dyDescent="0.25">
      <c r="A1085" s="15" t="s">
        <v>125</v>
      </c>
      <c r="B1085" s="16" t="s">
        <v>1860</v>
      </c>
      <c r="C1085" s="15" t="s">
        <v>1859</v>
      </c>
      <c r="D1085" s="26">
        <v>45187</v>
      </c>
      <c r="E1085" s="27">
        <v>8095</v>
      </c>
      <c r="F1085" s="18" t="s">
        <v>14</v>
      </c>
      <c r="G1085" s="27">
        <v>8095</v>
      </c>
      <c r="H1085" s="27">
        <f t="shared" si="57"/>
        <v>0</v>
      </c>
      <c r="I1085" s="27" t="s">
        <v>19</v>
      </c>
    </row>
    <row r="1086" spans="1:12" s="33" customFormat="1" ht="79.5" customHeight="1" x14ac:dyDescent="0.25">
      <c r="A1086" s="15" t="s">
        <v>848</v>
      </c>
      <c r="B1086" s="16" t="s">
        <v>1865</v>
      </c>
      <c r="C1086" s="15" t="s">
        <v>1866</v>
      </c>
      <c r="D1086" s="17">
        <v>45187</v>
      </c>
      <c r="E1086" s="27">
        <v>205144</v>
      </c>
      <c r="F1086" s="18" t="s">
        <v>14</v>
      </c>
      <c r="G1086" s="27">
        <v>205144</v>
      </c>
      <c r="H1086" s="78">
        <f t="shared" si="57"/>
        <v>0</v>
      </c>
      <c r="I1086" s="27" t="s">
        <v>19</v>
      </c>
    </row>
    <row r="1087" spans="1:12" s="33" customFormat="1" ht="79.5" customHeight="1" x14ac:dyDescent="0.25">
      <c r="A1087" s="15" t="s">
        <v>1876</v>
      </c>
      <c r="B1087" s="16" t="s">
        <v>1877</v>
      </c>
      <c r="C1087" s="15" t="s">
        <v>1875</v>
      </c>
      <c r="D1087" s="17">
        <v>45188</v>
      </c>
      <c r="E1087" s="87">
        <v>85000</v>
      </c>
      <c r="F1087" s="18" t="s">
        <v>14</v>
      </c>
      <c r="G1087" s="27">
        <v>85000</v>
      </c>
      <c r="H1087" s="27">
        <f t="shared" si="57"/>
        <v>0</v>
      </c>
      <c r="I1087" s="27" t="s">
        <v>19</v>
      </c>
    </row>
    <row r="1088" spans="1:12" s="33" customFormat="1" ht="79.5" customHeight="1" x14ac:dyDescent="0.25">
      <c r="A1088" s="15" t="s">
        <v>67</v>
      </c>
      <c r="B1088" s="16" t="s">
        <v>1909</v>
      </c>
      <c r="C1088" s="15"/>
      <c r="D1088" s="26">
        <v>45188</v>
      </c>
      <c r="E1088" s="27">
        <f>1170+438.75+146.25</f>
        <v>1755</v>
      </c>
      <c r="F1088" s="18" t="s">
        <v>14</v>
      </c>
      <c r="G1088" s="27">
        <v>1755</v>
      </c>
      <c r="H1088" s="50">
        <f>E1088-G1088</f>
        <v>0</v>
      </c>
      <c r="I1088" s="27" t="s">
        <v>19</v>
      </c>
    </row>
    <row r="1089" spans="1:9" s="33" customFormat="1" ht="64.5" customHeight="1" x14ac:dyDescent="0.25">
      <c r="A1089" s="15" t="s">
        <v>384</v>
      </c>
      <c r="B1089" s="16" t="s">
        <v>1861</v>
      </c>
      <c r="C1089" s="15" t="s">
        <v>1862</v>
      </c>
      <c r="D1089" s="17">
        <v>45189</v>
      </c>
      <c r="E1089" s="87">
        <v>195585</v>
      </c>
      <c r="F1089" s="18" t="s">
        <v>14</v>
      </c>
      <c r="G1089" s="27">
        <v>195585</v>
      </c>
      <c r="H1089" s="78">
        <f t="shared" ref="H1089:H1112" si="58">+E1089-G1089</f>
        <v>0</v>
      </c>
      <c r="I1089" s="27" t="s">
        <v>19</v>
      </c>
    </row>
    <row r="1090" spans="1:9" s="33" customFormat="1" ht="41.25" customHeight="1" x14ac:dyDescent="0.25">
      <c r="A1090" s="15" t="s">
        <v>1471</v>
      </c>
      <c r="B1090" s="16" t="s">
        <v>1863</v>
      </c>
      <c r="C1090" s="15" t="s">
        <v>1864</v>
      </c>
      <c r="D1090" s="17">
        <v>45189</v>
      </c>
      <c r="E1090" s="87">
        <v>48503.9</v>
      </c>
      <c r="F1090" s="18" t="s">
        <v>14</v>
      </c>
      <c r="G1090" s="27"/>
      <c r="H1090" s="78">
        <f t="shared" si="58"/>
        <v>48503.9</v>
      </c>
      <c r="I1090" s="27" t="s">
        <v>15</v>
      </c>
    </row>
    <row r="1091" spans="1:9" s="33" customFormat="1" ht="79.5" customHeight="1" x14ac:dyDescent="0.25">
      <c r="A1091" s="15" t="s">
        <v>1913</v>
      </c>
      <c r="B1091" s="16" t="s">
        <v>1914</v>
      </c>
      <c r="C1091" s="15" t="s">
        <v>821</v>
      </c>
      <c r="D1091" s="17">
        <v>45189</v>
      </c>
      <c r="E1091" s="27">
        <v>65490</v>
      </c>
      <c r="F1091" s="18" t="s">
        <v>14</v>
      </c>
      <c r="G1091" s="27">
        <v>65490</v>
      </c>
      <c r="H1091" s="78">
        <f t="shared" si="58"/>
        <v>0</v>
      </c>
      <c r="I1091" s="27" t="s">
        <v>19</v>
      </c>
    </row>
    <row r="1092" spans="1:9" s="33" customFormat="1" ht="79.5" customHeight="1" x14ac:dyDescent="0.25">
      <c r="A1092" s="15" t="s">
        <v>1890</v>
      </c>
      <c r="B1092" s="16" t="s">
        <v>1891</v>
      </c>
      <c r="C1092" s="15">
        <v>12010</v>
      </c>
      <c r="D1092" s="17">
        <v>45190</v>
      </c>
      <c r="E1092" s="87">
        <v>3000</v>
      </c>
      <c r="F1092" s="18" t="s">
        <v>14</v>
      </c>
      <c r="G1092" s="27">
        <v>3000</v>
      </c>
      <c r="H1092" s="50">
        <f t="shared" si="58"/>
        <v>0</v>
      </c>
      <c r="I1092" s="27" t="s">
        <v>19</v>
      </c>
    </row>
    <row r="1093" spans="1:9" s="33" customFormat="1" ht="79.5" customHeight="1" x14ac:dyDescent="0.25">
      <c r="A1093" s="15" t="s">
        <v>1892</v>
      </c>
      <c r="B1093" s="16" t="s">
        <v>1893</v>
      </c>
      <c r="C1093" s="15">
        <v>12025</v>
      </c>
      <c r="D1093" s="17">
        <v>45190</v>
      </c>
      <c r="E1093" s="87">
        <v>9000</v>
      </c>
      <c r="F1093" s="18" t="s">
        <v>14</v>
      </c>
      <c r="G1093" s="27">
        <v>9000</v>
      </c>
      <c r="H1093" s="50">
        <f t="shared" si="58"/>
        <v>0</v>
      </c>
      <c r="I1093" s="27" t="s">
        <v>19</v>
      </c>
    </row>
    <row r="1094" spans="1:9" s="33" customFormat="1" ht="79.5" customHeight="1" x14ac:dyDescent="0.25">
      <c r="A1094" s="15" t="s">
        <v>1878</v>
      </c>
      <c r="B1094" s="16" t="s">
        <v>1879</v>
      </c>
      <c r="C1094" s="15" t="s">
        <v>1880</v>
      </c>
      <c r="D1094" s="17">
        <v>45191</v>
      </c>
      <c r="E1094" s="87">
        <v>92546</v>
      </c>
      <c r="F1094" s="18" t="s">
        <v>14</v>
      </c>
      <c r="G1094" s="27">
        <v>92546</v>
      </c>
      <c r="H1094" s="78">
        <f t="shared" si="58"/>
        <v>0</v>
      </c>
      <c r="I1094" s="27" t="s">
        <v>19</v>
      </c>
    </row>
    <row r="1095" spans="1:9" s="33" customFormat="1" ht="79.5" customHeight="1" x14ac:dyDescent="0.25">
      <c r="A1095" s="15" t="s">
        <v>136</v>
      </c>
      <c r="B1095" s="16" t="s">
        <v>1885</v>
      </c>
      <c r="C1095" s="15" t="s">
        <v>1882</v>
      </c>
      <c r="D1095" s="17">
        <v>45194</v>
      </c>
      <c r="E1095" s="87">
        <v>10974</v>
      </c>
      <c r="F1095" s="18" t="s">
        <v>14</v>
      </c>
      <c r="G1095" s="27">
        <v>10974</v>
      </c>
      <c r="H1095" s="27">
        <f t="shared" si="58"/>
        <v>0</v>
      </c>
      <c r="I1095" s="27" t="s">
        <v>19</v>
      </c>
    </row>
    <row r="1096" spans="1:9" s="33" customFormat="1" ht="79.5" customHeight="1" x14ac:dyDescent="0.25">
      <c r="A1096" s="15" t="s">
        <v>136</v>
      </c>
      <c r="B1096" s="16" t="s">
        <v>1885</v>
      </c>
      <c r="C1096" s="15" t="s">
        <v>1883</v>
      </c>
      <c r="D1096" s="17">
        <v>45194</v>
      </c>
      <c r="E1096" s="87">
        <v>27760</v>
      </c>
      <c r="F1096" s="18" t="s">
        <v>14</v>
      </c>
      <c r="G1096" s="27">
        <v>27760</v>
      </c>
      <c r="H1096" s="78">
        <f t="shared" si="58"/>
        <v>0</v>
      </c>
      <c r="I1096" s="27" t="s">
        <v>19</v>
      </c>
    </row>
    <row r="1097" spans="1:9" s="33" customFormat="1" ht="79.5" customHeight="1" x14ac:dyDescent="0.25">
      <c r="A1097" s="15" t="s">
        <v>136</v>
      </c>
      <c r="B1097" s="16" t="s">
        <v>1885</v>
      </c>
      <c r="C1097" s="15" t="s">
        <v>1884</v>
      </c>
      <c r="D1097" s="17">
        <v>45194</v>
      </c>
      <c r="E1097" s="87">
        <v>18644</v>
      </c>
      <c r="F1097" s="18" t="s">
        <v>14</v>
      </c>
      <c r="G1097" s="27">
        <v>18644</v>
      </c>
      <c r="H1097" s="78">
        <f t="shared" si="58"/>
        <v>0</v>
      </c>
      <c r="I1097" s="27" t="s">
        <v>19</v>
      </c>
    </row>
    <row r="1098" spans="1:9" s="33" customFormat="1" ht="79.5" customHeight="1" x14ac:dyDescent="0.25">
      <c r="A1098" s="15" t="s">
        <v>561</v>
      </c>
      <c r="B1098" s="16" t="s">
        <v>349</v>
      </c>
      <c r="C1098" s="15" t="s">
        <v>1881</v>
      </c>
      <c r="D1098" s="17">
        <v>45194</v>
      </c>
      <c r="E1098" s="87">
        <v>46985.79</v>
      </c>
      <c r="F1098" s="18" t="s">
        <v>14</v>
      </c>
      <c r="G1098" s="27">
        <v>46985.79</v>
      </c>
      <c r="H1098" s="78">
        <f t="shared" si="58"/>
        <v>0</v>
      </c>
      <c r="I1098" s="27" t="s">
        <v>19</v>
      </c>
    </row>
    <row r="1099" spans="1:9" s="33" customFormat="1" ht="79.5" customHeight="1" x14ac:dyDescent="0.25">
      <c r="A1099" s="15" t="s">
        <v>892</v>
      </c>
      <c r="B1099" s="16" t="s">
        <v>1886</v>
      </c>
      <c r="C1099" s="15" t="s">
        <v>1887</v>
      </c>
      <c r="D1099" s="17">
        <v>45194</v>
      </c>
      <c r="E1099" s="87">
        <v>103250</v>
      </c>
      <c r="F1099" s="18" t="s">
        <v>14</v>
      </c>
      <c r="G1099" s="27">
        <v>103250</v>
      </c>
      <c r="H1099" s="78">
        <f t="shared" si="58"/>
        <v>0</v>
      </c>
      <c r="I1099" s="27" t="s">
        <v>19</v>
      </c>
    </row>
    <row r="1100" spans="1:9" s="33" customFormat="1" ht="79.5" customHeight="1" x14ac:dyDescent="0.25">
      <c r="A1100" s="15" t="s">
        <v>1895</v>
      </c>
      <c r="B1100" s="16" t="s">
        <v>1894</v>
      </c>
      <c r="C1100" s="15">
        <v>12049</v>
      </c>
      <c r="D1100" s="17">
        <v>45194</v>
      </c>
      <c r="E1100" s="87">
        <v>8000</v>
      </c>
      <c r="F1100" s="18" t="s">
        <v>14</v>
      </c>
      <c r="G1100" s="27">
        <v>8000</v>
      </c>
      <c r="H1100" s="50">
        <f t="shared" si="58"/>
        <v>0</v>
      </c>
      <c r="I1100" s="27" t="s">
        <v>19</v>
      </c>
    </row>
    <row r="1101" spans="1:9" s="33" customFormat="1" ht="60.75" customHeight="1" x14ac:dyDescent="0.25">
      <c r="A1101" s="15" t="s">
        <v>1615</v>
      </c>
      <c r="B1101" s="16" t="s">
        <v>1874</v>
      </c>
      <c r="C1101" s="15" t="s">
        <v>1873</v>
      </c>
      <c r="D1101" s="17">
        <v>45195</v>
      </c>
      <c r="E1101" s="87">
        <v>933.33</v>
      </c>
      <c r="F1101" s="18" t="s">
        <v>14</v>
      </c>
      <c r="G1101" s="27"/>
      <c r="H1101" s="78">
        <f t="shared" si="58"/>
        <v>933.33</v>
      </c>
      <c r="I1101" s="27" t="s">
        <v>15</v>
      </c>
    </row>
    <row r="1102" spans="1:9" s="33" customFormat="1" ht="79.5" customHeight="1" x14ac:dyDescent="0.25">
      <c r="A1102" s="15" t="s">
        <v>1896</v>
      </c>
      <c r="B1102" s="16" t="s">
        <v>1897</v>
      </c>
      <c r="C1102" s="15">
        <v>12073</v>
      </c>
      <c r="D1102" s="17">
        <v>45195</v>
      </c>
      <c r="E1102" s="87">
        <v>9000</v>
      </c>
      <c r="F1102" s="18" t="s">
        <v>14</v>
      </c>
      <c r="G1102" s="27">
        <v>9000</v>
      </c>
      <c r="H1102" s="50">
        <f t="shared" si="58"/>
        <v>0</v>
      </c>
      <c r="I1102" s="27" t="s">
        <v>19</v>
      </c>
    </row>
    <row r="1103" spans="1:9" s="33" customFormat="1" ht="79.5" customHeight="1" x14ac:dyDescent="0.25">
      <c r="A1103" s="15" t="s">
        <v>1915</v>
      </c>
      <c r="B1103" s="16" t="s">
        <v>1917</v>
      </c>
      <c r="C1103" s="15" t="s">
        <v>1916</v>
      </c>
      <c r="D1103" s="17">
        <v>45195</v>
      </c>
      <c r="E1103" s="87">
        <v>152810</v>
      </c>
      <c r="F1103" s="18" t="s">
        <v>14</v>
      </c>
      <c r="G1103" s="27">
        <v>152810</v>
      </c>
      <c r="H1103" s="50">
        <f t="shared" si="58"/>
        <v>0</v>
      </c>
      <c r="I1103" s="27" t="s">
        <v>19</v>
      </c>
    </row>
    <row r="1104" spans="1:9" s="33" customFormat="1" ht="79.5" customHeight="1" x14ac:dyDescent="0.25">
      <c r="A1104" s="15" t="s">
        <v>281</v>
      </c>
      <c r="B1104" s="16" t="s">
        <v>1901</v>
      </c>
      <c r="C1104" s="15" t="s">
        <v>1900</v>
      </c>
      <c r="D1104" s="17">
        <v>45196</v>
      </c>
      <c r="E1104" s="27">
        <v>11562.94</v>
      </c>
      <c r="F1104" s="18" t="s">
        <v>14</v>
      </c>
      <c r="G1104" s="27">
        <v>11562.94</v>
      </c>
      <c r="H1104" s="50">
        <f t="shared" si="58"/>
        <v>0</v>
      </c>
      <c r="I1104" s="15" t="s">
        <v>19</v>
      </c>
    </row>
    <row r="1105" spans="1:9" s="33" customFormat="1" ht="79.5" customHeight="1" x14ac:dyDescent="0.25">
      <c r="A1105" s="15" t="s">
        <v>281</v>
      </c>
      <c r="B1105" s="16" t="s">
        <v>1905</v>
      </c>
      <c r="C1105" s="15" t="s">
        <v>1906</v>
      </c>
      <c r="D1105" s="17">
        <v>45196</v>
      </c>
      <c r="E1105" s="87">
        <v>68117.710000000006</v>
      </c>
      <c r="F1105" s="18" t="s">
        <v>14</v>
      </c>
      <c r="G1105" s="18">
        <v>68117.710000000006</v>
      </c>
      <c r="H1105" s="50">
        <f t="shared" si="58"/>
        <v>0</v>
      </c>
      <c r="I1105" s="18" t="s">
        <v>19</v>
      </c>
    </row>
    <row r="1106" spans="1:9" s="33" customFormat="1" ht="79.5" customHeight="1" x14ac:dyDescent="0.25">
      <c r="A1106" s="15" t="s">
        <v>281</v>
      </c>
      <c r="B1106" s="16" t="s">
        <v>1905</v>
      </c>
      <c r="C1106" s="39" t="s">
        <v>1907</v>
      </c>
      <c r="D1106" s="81">
        <v>45196</v>
      </c>
      <c r="E1106" s="94">
        <v>1814.8</v>
      </c>
      <c r="F1106" s="50" t="s">
        <v>14</v>
      </c>
      <c r="G1106" s="50">
        <v>1814.8</v>
      </c>
      <c r="H1106" s="50">
        <f t="shared" si="58"/>
        <v>0</v>
      </c>
      <c r="I1106" s="50" t="s">
        <v>19</v>
      </c>
    </row>
    <row r="1107" spans="1:9" s="33" customFormat="1" ht="79.5" customHeight="1" x14ac:dyDescent="0.25">
      <c r="A1107" s="15" t="s">
        <v>281</v>
      </c>
      <c r="B1107" s="16" t="s">
        <v>1905</v>
      </c>
      <c r="C1107" s="39" t="s">
        <v>1908</v>
      </c>
      <c r="D1107" s="81">
        <v>45196</v>
      </c>
      <c r="E1107" s="78">
        <v>1071.55</v>
      </c>
      <c r="F1107" s="50" t="s">
        <v>14</v>
      </c>
      <c r="G1107" s="50">
        <v>1071.55</v>
      </c>
      <c r="H1107" s="50">
        <f t="shared" si="58"/>
        <v>0</v>
      </c>
      <c r="I1107" s="50" t="s">
        <v>19</v>
      </c>
    </row>
    <row r="1108" spans="1:9" s="33" customFormat="1" ht="79.5" customHeight="1" x14ac:dyDescent="0.25">
      <c r="A1108" s="15" t="s">
        <v>215</v>
      </c>
      <c r="B1108" s="16" t="s">
        <v>523</v>
      </c>
      <c r="C1108" s="15" t="s">
        <v>1910</v>
      </c>
      <c r="D1108" s="81">
        <v>45197</v>
      </c>
      <c r="E1108" s="27">
        <v>170504.1</v>
      </c>
      <c r="F1108" s="18" t="s">
        <v>14</v>
      </c>
      <c r="G1108" s="18">
        <v>170504.1</v>
      </c>
      <c r="H1108" s="18">
        <f t="shared" si="58"/>
        <v>0</v>
      </c>
      <c r="I1108" s="18" t="s">
        <v>19</v>
      </c>
    </row>
    <row r="1109" spans="1:9" s="33" customFormat="1" ht="79.5" customHeight="1" x14ac:dyDescent="0.25">
      <c r="A1109" s="15" t="s">
        <v>1920</v>
      </c>
      <c r="B1109" s="16" t="s">
        <v>1921</v>
      </c>
      <c r="C1109" s="15">
        <v>12100</v>
      </c>
      <c r="D1109" s="81">
        <v>45197</v>
      </c>
      <c r="E1109" s="27">
        <v>8000</v>
      </c>
      <c r="F1109" s="18" t="s">
        <v>14</v>
      </c>
      <c r="G1109" s="18">
        <v>8000</v>
      </c>
      <c r="H1109" s="18">
        <f t="shared" si="58"/>
        <v>0</v>
      </c>
      <c r="I1109" s="18" t="s">
        <v>19</v>
      </c>
    </row>
    <row r="1110" spans="1:9" s="33" customFormat="1" ht="79.5" customHeight="1" x14ac:dyDescent="0.25">
      <c r="A1110" s="15" t="s">
        <v>1898</v>
      </c>
      <c r="B1110" s="16" t="s">
        <v>1899</v>
      </c>
      <c r="C1110" s="15">
        <v>12117</v>
      </c>
      <c r="D1110" s="81">
        <v>45198</v>
      </c>
      <c r="E1110" s="27">
        <v>6000</v>
      </c>
      <c r="F1110" s="18" t="s">
        <v>14</v>
      </c>
      <c r="G1110" s="27">
        <v>6000</v>
      </c>
      <c r="H1110" s="27">
        <f t="shared" si="58"/>
        <v>0</v>
      </c>
      <c r="I1110" s="27" t="s">
        <v>19</v>
      </c>
    </row>
    <row r="1111" spans="1:9" s="33" customFormat="1" ht="79.5" customHeight="1" x14ac:dyDescent="0.25">
      <c r="A1111" s="15" t="s">
        <v>16</v>
      </c>
      <c r="B1111" s="16" t="s">
        <v>1902</v>
      </c>
      <c r="C1111" s="15" t="s">
        <v>1903</v>
      </c>
      <c r="D1111" s="81">
        <v>45199</v>
      </c>
      <c r="E1111" s="27">
        <v>646981.81000000006</v>
      </c>
      <c r="F1111" s="18" t="s">
        <v>14</v>
      </c>
      <c r="G1111" s="27">
        <v>646981.81000000006</v>
      </c>
      <c r="H1111" s="50">
        <f t="shared" si="58"/>
        <v>0</v>
      </c>
      <c r="I1111" s="27" t="s">
        <v>19</v>
      </c>
    </row>
    <row r="1112" spans="1:9" s="33" customFormat="1" ht="79.5" customHeight="1" x14ac:dyDescent="0.25">
      <c r="A1112" s="15" t="s">
        <v>16</v>
      </c>
      <c r="B1112" s="16" t="s">
        <v>1902</v>
      </c>
      <c r="C1112" s="15" t="s">
        <v>1904</v>
      </c>
      <c r="D1112" s="81">
        <v>45199</v>
      </c>
      <c r="E1112" s="27">
        <v>13445.51</v>
      </c>
      <c r="F1112" s="18" t="s">
        <v>14</v>
      </c>
      <c r="G1112" s="27">
        <v>13445.51</v>
      </c>
      <c r="H1112" s="50">
        <f t="shared" si="58"/>
        <v>0</v>
      </c>
      <c r="I1112" s="27" t="s">
        <v>19</v>
      </c>
    </row>
    <row r="1113" spans="1:9" s="33" customFormat="1" ht="79.5" customHeight="1" x14ac:dyDescent="0.25">
      <c r="A1113" s="25" t="s">
        <v>1770</v>
      </c>
      <c r="B1113" s="16"/>
      <c r="C1113" s="15"/>
      <c r="D1113" s="35"/>
      <c r="E1113" s="31">
        <f>SUM(E1020:E1112)</f>
        <v>5643154.7499999981</v>
      </c>
      <c r="F1113" s="31">
        <f t="shared" ref="F1113:H1113" si="59">SUM(F1020:F1112)</f>
        <v>0</v>
      </c>
      <c r="G1113" s="31">
        <f t="shared" si="59"/>
        <v>5571866.5599999987</v>
      </c>
      <c r="H1113" s="31">
        <f t="shared" si="59"/>
        <v>71288.19</v>
      </c>
      <c r="I1113" s="24"/>
    </row>
    <row r="1114" spans="1:9" s="33" customFormat="1" ht="79.5" customHeight="1" x14ac:dyDescent="0.25">
      <c r="A1114" s="15" t="s">
        <v>430</v>
      </c>
      <c r="B1114" s="16" t="s">
        <v>1973</v>
      </c>
      <c r="C1114" s="15" t="s">
        <v>1974</v>
      </c>
      <c r="D1114" s="26">
        <v>45057</v>
      </c>
      <c r="E1114" s="27">
        <v>400</v>
      </c>
      <c r="F1114" s="27" t="s">
        <v>14</v>
      </c>
      <c r="G1114" s="18"/>
      <c r="H1114" s="18">
        <f t="shared" ref="H1114:H1145" si="60">+E1114-G1114</f>
        <v>400</v>
      </c>
      <c r="I1114" s="18" t="s">
        <v>15</v>
      </c>
    </row>
    <row r="1115" spans="1:9" s="33" customFormat="1" ht="79.5" customHeight="1" x14ac:dyDescent="0.25">
      <c r="A1115" s="15" t="s">
        <v>430</v>
      </c>
      <c r="B1115" s="16" t="s">
        <v>1975</v>
      </c>
      <c r="C1115" s="15" t="s">
        <v>1976</v>
      </c>
      <c r="D1115" s="26">
        <v>45091</v>
      </c>
      <c r="E1115" s="27">
        <v>400</v>
      </c>
      <c r="F1115" s="27" t="s">
        <v>14</v>
      </c>
      <c r="G1115" s="18"/>
      <c r="H1115" s="18">
        <f t="shared" si="60"/>
        <v>400</v>
      </c>
      <c r="I1115" s="18" t="s">
        <v>15</v>
      </c>
    </row>
    <row r="1116" spans="1:9" s="33" customFormat="1" ht="45" x14ac:dyDescent="0.25">
      <c r="A1116" s="15" t="s">
        <v>430</v>
      </c>
      <c r="B1116" s="16" t="s">
        <v>1977</v>
      </c>
      <c r="C1116" s="15" t="s">
        <v>1978</v>
      </c>
      <c r="D1116" s="26">
        <v>45119</v>
      </c>
      <c r="E1116" s="27">
        <v>400</v>
      </c>
      <c r="F1116" s="27" t="s">
        <v>14</v>
      </c>
      <c r="G1116" s="18"/>
      <c r="H1116" s="18">
        <f t="shared" si="60"/>
        <v>400</v>
      </c>
      <c r="I1116" s="18" t="s">
        <v>15</v>
      </c>
    </row>
    <row r="1117" spans="1:9" s="33" customFormat="1" ht="45" customHeight="1" x14ac:dyDescent="0.25">
      <c r="A1117" s="15" t="s">
        <v>430</v>
      </c>
      <c r="B1117" s="16" t="s">
        <v>1979</v>
      </c>
      <c r="C1117" s="15" t="s">
        <v>1980</v>
      </c>
      <c r="D1117" s="26">
        <v>45153</v>
      </c>
      <c r="E1117" s="27">
        <v>400</v>
      </c>
      <c r="F1117" s="27" t="s">
        <v>14</v>
      </c>
      <c r="G1117" s="18"/>
      <c r="H1117" s="18">
        <f t="shared" si="60"/>
        <v>400</v>
      </c>
      <c r="I1117" s="18" t="s">
        <v>15</v>
      </c>
    </row>
    <row r="1118" spans="1:9" s="33" customFormat="1" ht="45" customHeight="1" x14ac:dyDescent="0.25">
      <c r="A1118" s="15" t="s">
        <v>1700</v>
      </c>
      <c r="B1118" s="16" t="s">
        <v>2069</v>
      </c>
      <c r="C1118" s="15" t="s">
        <v>2068</v>
      </c>
      <c r="D1118" s="26">
        <v>45177</v>
      </c>
      <c r="E1118" s="27">
        <v>6287.23</v>
      </c>
      <c r="F1118" s="27" t="s">
        <v>14</v>
      </c>
      <c r="G1118" s="18"/>
      <c r="H1118" s="18">
        <f t="shared" si="60"/>
        <v>6287.23</v>
      </c>
      <c r="I1118" s="18" t="s">
        <v>15</v>
      </c>
    </row>
    <row r="1119" spans="1:9" s="33" customFormat="1" ht="45" customHeight="1" x14ac:dyDescent="0.25">
      <c r="A1119" s="15" t="s">
        <v>341</v>
      </c>
      <c r="B1119" s="16" t="s">
        <v>1926</v>
      </c>
      <c r="C1119" s="15" t="s">
        <v>1927</v>
      </c>
      <c r="D1119" s="26">
        <v>45181</v>
      </c>
      <c r="E1119" s="27">
        <v>40474</v>
      </c>
      <c r="F1119" s="18" t="s">
        <v>14</v>
      </c>
      <c r="G1119" s="27"/>
      <c r="H1119" s="27">
        <f t="shared" si="60"/>
        <v>40474</v>
      </c>
      <c r="I1119" s="27" t="s">
        <v>15</v>
      </c>
    </row>
    <row r="1120" spans="1:9" s="33" customFormat="1" ht="60" customHeight="1" x14ac:dyDescent="0.25">
      <c r="A1120" s="15" t="s">
        <v>430</v>
      </c>
      <c r="B1120" s="16" t="s">
        <v>1981</v>
      </c>
      <c r="C1120" s="15" t="s">
        <v>1982</v>
      </c>
      <c r="D1120" s="26">
        <v>45182</v>
      </c>
      <c r="E1120" s="27">
        <v>400</v>
      </c>
      <c r="F1120" s="27" t="s">
        <v>14</v>
      </c>
      <c r="G1120" s="18"/>
      <c r="H1120" s="18">
        <f t="shared" si="60"/>
        <v>400</v>
      </c>
      <c r="I1120" s="18" t="s">
        <v>15</v>
      </c>
    </row>
    <row r="1121" spans="1:9" s="33" customFormat="1" ht="60" customHeight="1" x14ac:dyDescent="0.25">
      <c r="A1121" s="15" t="s">
        <v>84</v>
      </c>
      <c r="B1121" s="16" t="s">
        <v>1969</v>
      </c>
      <c r="C1121" s="15" t="s">
        <v>1970</v>
      </c>
      <c r="D1121" s="17">
        <v>45189</v>
      </c>
      <c r="E1121" s="27">
        <v>4550</v>
      </c>
      <c r="F1121" s="18" t="s">
        <v>14</v>
      </c>
      <c r="G1121" s="27">
        <v>4550</v>
      </c>
      <c r="H1121" s="50">
        <f t="shared" si="60"/>
        <v>0</v>
      </c>
      <c r="I1121" s="18" t="s">
        <v>19</v>
      </c>
    </row>
    <row r="1122" spans="1:9" s="33" customFormat="1" ht="60" customHeight="1" x14ac:dyDescent="0.25">
      <c r="A1122" s="15" t="s">
        <v>84</v>
      </c>
      <c r="B1122" s="16" t="s">
        <v>1971</v>
      </c>
      <c r="C1122" s="15" t="s">
        <v>1972</v>
      </c>
      <c r="D1122" s="17">
        <v>45195</v>
      </c>
      <c r="E1122" s="27">
        <v>3965</v>
      </c>
      <c r="F1122" s="18" t="s">
        <v>14</v>
      </c>
      <c r="G1122" s="27">
        <v>3965</v>
      </c>
      <c r="H1122" s="50">
        <f t="shared" si="60"/>
        <v>0</v>
      </c>
      <c r="I1122" s="18" t="s">
        <v>19</v>
      </c>
    </row>
    <row r="1123" spans="1:9" s="33" customFormat="1" ht="60" customHeight="1" x14ac:dyDescent="0.25">
      <c r="A1123" s="15" t="s">
        <v>281</v>
      </c>
      <c r="B1123" s="16" t="s">
        <v>1999</v>
      </c>
      <c r="C1123" s="15" t="s">
        <v>2000</v>
      </c>
      <c r="D1123" s="26">
        <v>45197</v>
      </c>
      <c r="E1123" s="27">
        <v>42418.19</v>
      </c>
      <c r="F1123" s="18" t="s">
        <v>14</v>
      </c>
      <c r="G1123" s="18">
        <v>42418.19</v>
      </c>
      <c r="H1123" s="18">
        <f t="shared" si="60"/>
        <v>0</v>
      </c>
      <c r="I1123" s="18" t="s">
        <v>19</v>
      </c>
    </row>
    <row r="1124" spans="1:9" s="33" customFormat="1" ht="60" customHeight="1" x14ac:dyDescent="0.25">
      <c r="A1124" s="39" t="s">
        <v>166</v>
      </c>
      <c r="B1124" s="83" t="s">
        <v>1924</v>
      </c>
      <c r="C1124" s="15" t="s">
        <v>1923</v>
      </c>
      <c r="D1124" s="17">
        <v>45200</v>
      </c>
      <c r="E1124" s="27">
        <v>19728.28</v>
      </c>
      <c r="F1124" s="18" t="s">
        <v>14</v>
      </c>
      <c r="G1124" s="27">
        <v>19728.28</v>
      </c>
      <c r="H1124" s="78">
        <f t="shared" si="60"/>
        <v>0</v>
      </c>
      <c r="I1124" s="18" t="s">
        <v>19</v>
      </c>
    </row>
    <row r="1125" spans="1:9" s="33" customFormat="1" ht="60" customHeight="1" x14ac:dyDescent="0.25">
      <c r="A1125" s="39" t="s">
        <v>153</v>
      </c>
      <c r="B1125" s="93" t="s">
        <v>154</v>
      </c>
      <c r="C1125" s="15" t="s">
        <v>1928</v>
      </c>
      <c r="D1125" s="26">
        <v>45201</v>
      </c>
      <c r="E1125" s="27">
        <v>4307</v>
      </c>
      <c r="F1125" s="18" t="s">
        <v>14</v>
      </c>
      <c r="G1125" s="18">
        <v>4307</v>
      </c>
      <c r="H1125" s="50">
        <f t="shared" si="60"/>
        <v>0</v>
      </c>
      <c r="I1125" s="18" t="s">
        <v>19</v>
      </c>
    </row>
    <row r="1126" spans="1:9" s="33" customFormat="1" ht="60" customHeight="1" x14ac:dyDescent="0.25">
      <c r="A1126" s="15" t="s">
        <v>2058</v>
      </c>
      <c r="B1126" s="16" t="s">
        <v>2059</v>
      </c>
      <c r="C1126" s="15">
        <v>12146</v>
      </c>
      <c r="D1126" s="26">
        <v>45201</v>
      </c>
      <c r="E1126" s="27">
        <v>3000</v>
      </c>
      <c r="F1126" s="18" t="s">
        <v>14</v>
      </c>
      <c r="G1126" s="18"/>
      <c r="H1126" s="18">
        <f t="shared" si="60"/>
        <v>3000</v>
      </c>
      <c r="I1126" s="18" t="s">
        <v>15</v>
      </c>
    </row>
    <row r="1127" spans="1:9" s="33" customFormat="1" ht="90" customHeight="1" x14ac:dyDescent="0.25">
      <c r="A1127" s="15" t="s">
        <v>303</v>
      </c>
      <c r="B1127" s="93" t="s">
        <v>1929</v>
      </c>
      <c r="C1127" s="15" t="s">
        <v>1930</v>
      </c>
      <c r="D1127" s="26">
        <v>45201</v>
      </c>
      <c r="E1127" s="27">
        <v>57000</v>
      </c>
      <c r="F1127" s="18" t="s">
        <v>14</v>
      </c>
      <c r="G1127" s="27">
        <v>57000</v>
      </c>
      <c r="H1127" s="50">
        <f t="shared" si="60"/>
        <v>0</v>
      </c>
      <c r="I1127" s="18" t="s">
        <v>19</v>
      </c>
    </row>
    <row r="1128" spans="1:9" s="33" customFormat="1" ht="30" customHeight="1" x14ac:dyDescent="0.25">
      <c r="A1128" s="15" t="s">
        <v>303</v>
      </c>
      <c r="B1128" s="34" t="s">
        <v>1932</v>
      </c>
      <c r="C1128" s="15" t="s">
        <v>1931</v>
      </c>
      <c r="D1128" s="17">
        <v>45201</v>
      </c>
      <c r="E1128" s="27">
        <v>5000</v>
      </c>
      <c r="F1128" s="18" t="s">
        <v>14</v>
      </c>
      <c r="G1128" s="27">
        <v>5000</v>
      </c>
      <c r="H1128" s="18">
        <f t="shared" si="60"/>
        <v>0</v>
      </c>
      <c r="I1128" s="18" t="s">
        <v>19</v>
      </c>
    </row>
    <row r="1129" spans="1:9" s="33" customFormat="1" ht="30" customHeight="1" x14ac:dyDescent="0.25">
      <c r="A1129" s="15" t="s">
        <v>826</v>
      </c>
      <c r="B1129" s="34" t="s">
        <v>2003</v>
      </c>
      <c r="C1129" s="15" t="s">
        <v>2002</v>
      </c>
      <c r="D1129" s="17">
        <v>45201</v>
      </c>
      <c r="E1129" s="27">
        <v>100300</v>
      </c>
      <c r="F1129" s="18" t="s">
        <v>14</v>
      </c>
      <c r="G1129" s="27">
        <v>100300</v>
      </c>
      <c r="H1129" s="18">
        <f t="shared" si="60"/>
        <v>0</v>
      </c>
      <c r="I1129" s="18" t="s">
        <v>19</v>
      </c>
    </row>
    <row r="1130" spans="1:9" s="33" customFormat="1" ht="75" customHeight="1" x14ac:dyDescent="0.25">
      <c r="A1130" s="15" t="s">
        <v>1460</v>
      </c>
      <c r="B1130" s="34" t="s">
        <v>2060</v>
      </c>
      <c r="C1130" s="15" t="s">
        <v>828</v>
      </c>
      <c r="D1130" s="17">
        <v>45201</v>
      </c>
      <c r="E1130" s="27">
        <v>354389.98</v>
      </c>
      <c r="F1130" s="18" t="s">
        <v>14</v>
      </c>
      <c r="G1130" s="27">
        <v>354389.98</v>
      </c>
      <c r="H1130" s="18">
        <f t="shared" si="60"/>
        <v>0</v>
      </c>
      <c r="I1130" s="18" t="s">
        <v>19</v>
      </c>
    </row>
    <row r="1131" spans="1:9" s="33" customFormat="1" ht="60" customHeight="1" x14ac:dyDescent="0.25">
      <c r="A1131" s="39" t="s">
        <v>1986</v>
      </c>
      <c r="B1131" s="16" t="s">
        <v>1987</v>
      </c>
      <c r="C1131" s="15">
        <v>12152</v>
      </c>
      <c r="D1131" s="17">
        <v>45202</v>
      </c>
      <c r="E1131" s="27">
        <v>3000</v>
      </c>
      <c r="F1131" s="18" t="s">
        <v>14</v>
      </c>
      <c r="G1131" s="27">
        <v>3000</v>
      </c>
      <c r="H1131" s="18">
        <f t="shared" si="60"/>
        <v>0</v>
      </c>
      <c r="I1131" s="18" t="s">
        <v>19</v>
      </c>
    </row>
    <row r="1132" spans="1:9" s="33" customFormat="1" ht="60" customHeight="1" x14ac:dyDescent="0.25">
      <c r="A1132" s="39" t="s">
        <v>334</v>
      </c>
      <c r="B1132" s="16" t="s">
        <v>1946</v>
      </c>
      <c r="C1132" s="15" t="s">
        <v>1947</v>
      </c>
      <c r="D1132" s="17">
        <v>45202</v>
      </c>
      <c r="E1132" s="27">
        <v>11666.67</v>
      </c>
      <c r="F1132" s="18" t="s">
        <v>14</v>
      </c>
      <c r="G1132" s="27">
        <v>11666.67</v>
      </c>
      <c r="H1132" s="18">
        <f t="shared" si="60"/>
        <v>0</v>
      </c>
      <c r="I1132" s="18" t="s">
        <v>19</v>
      </c>
    </row>
    <row r="1133" spans="1:9" s="33" customFormat="1" ht="60" customHeight="1" x14ac:dyDescent="0.25">
      <c r="A1133" s="39" t="s">
        <v>84</v>
      </c>
      <c r="B1133" s="16" t="s">
        <v>1967</v>
      </c>
      <c r="C1133" s="15" t="s">
        <v>1968</v>
      </c>
      <c r="D1133" s="17">
        <v>45202</v>
      </c>
      <c r="E1133" s="27">
        <v>2600</v>
      </c>
      <c r="F1133" s="18" t="s">
        <v>14</v>
      </c>
      <c r="G1133" s="27">
        <v>2600</v>
      </c>
      <c r="H1133" s="18">
        <f t="shared" si="60"/>
        <v>0</v>
      </c>
      <c r="I1133" s="18" t="s">
        <v>19</v>
      </c>
    </row>
    <row r="1134" spans="1:9" s="33" customFormat="1" ht="45" customHeight="1" x14ac:dyDescent="0.25">
      <c r="A1134" s="39" t="s">
        <v>508</v>
      </c>
      <c r="B1134" s="16" t="s">
        <v>1933</v>
      </c>
      <c r="C1134" s="15" t="s">
        <v>1567</v>
      </c>
      <c r="D1134" s="17">
        <v>45202</v>
      </c>
      <c r="E1134" s="27">
        <v>12536.32</v>
      </c>
      <c r="F1134" s="18" t="s">
        <v>14</v>
      </c>
      <c r="G1134" s="27">
        <v>12536.32</v>
      </c>
      <c r="H1134" s="18">
        <f t="shared" si="60"/>
        <v>0</v>
      </c>
      <c r="I1134" s="18" t="s">
        <v>19</v>
      </c>
    </row>
    <row r="1135" spans="1:9" s="33" customFormat="1" ht="60" customHeight="1" x14ac:dyDescent="0.25">
      <c r="A1135" s="15" t="s">
        <v>169</v>
      </c>
      <c r="B1135" s="16" t="s">
        <v>1807</v>
      </c>
      <c r="C1135" s="15" t="s">
        <v>1935</v>
      </c>
      <c r="D1135" s="17">
        <v>45202</v>
      </c>
      <c r="E1135" s="27">
        <v>23065.98</v>
      </c>
      <c r="F1135" s="18" t="s">
        <v>14</v>
      </c>
      <c r="G1135" s="27">
        <v>23065.98</v>
      </c>
      <c r="H1135" s="18">
        <f t="shared" si="60"/>
        <v>0</v>
      </c>
      <c r="I1135" s="27" t="s">
        <v>19</v>
      </c>
    </row>
    <row r="1136" spans="1:9" s="33" customFormat="1" ht="60" customHeight="1" x14ac:dyDescent="0.25">
      <c r="A1136" s="39" t="s">
        <v>169</v>
      </c>
      <c r="B1136" s="93" t="s">
        <v>172</v>
      </c>
      <c r="C1136" s="15" t="s">
        <v>1935</v>
      </c>
      <c r="D1136" s="17">
        <v>45202</v>
      </c>
      <c r="E1136" s="27">
        <v>2130</v>
      </c>
      <c r="F1136" s="18" t="s">
        <v>14</v>
      </c>
      <c r="G1136" s="27">
        <v>2130</v>
      </c>
      <c r="H1136" s="50">
        <f t="shared" si="60"/>
        <v>0</v>
      </c>
      <c r="I1136" s="27" t="s">
        <v>19</v>
      </c>
    </row>
    <row r="1137" spans="1:13" s="33" customFormat="1" ht="60" customHeight="1" x14ac:dyDescent="0.25">
      <c r="A1137" s="15" t="s">
        <v>169</v>
      </c>
      <c r="B1137" s="93" t="s">
        <v>173</v>
      </c>
      <c r="C1137" s="15" t="s">
        <v>1935</v>
      </c>
      <c r="D1137" s="17">
        <v>45202</v>
      </c>
      <c r="E1137" s="27">
        <v>2127</v>
      </c>
      <c r="F1137" s="18" t="s">
        <v>14</v>
      </c>
      <c r="G1137" s="27">
        <v>2127</v>
      </c>
      <c r="H1137" s="50">
        <f t="shared" si="60"/>
        <v>0</v>
      </c>
      <c r="I1137" s="27" t="s">
        <v>19</v>
      </c>
    </row>
    <row r="1138" spans="1:13" s="33" customFormat="1" ht="60" customHeight="1" x14ac:dyDescent="0.25">
      <c r="A1138" s="15" t="s">
        <v>169</v>
      </c>
      <c r="B1138" s="16" t="s">
        <v>174</v>
      </c>
      <c r="C1138" s="15" t="s">
        <v>1935</v>
      </c>
      <c r="D1138" s="17">
        <v>45202</v>
      </c>
      <c r="E1138" s="87">
        <v>360</v>
      </c>
      <c r="F1138" s="18" t="s">
        <v>14</v>
      </c>
      <c r="G1138" s="87">
        <v>360</v>
      </c>
      <c r="H1138" s="18">
        <f t="shared" si="60"/>
        <v>0</v>
      </c>
      <c r="I1138" s="27" t="s">
        <v>19</v>
      </c>
    </row>
    <row r="1139" spans="1:13" s="33" customFormat="1" ht="30" customHeight="1" x14ac:dyDescent="0.25">
      <c r="A1139" s="15" t="s">
        <v>1964</v>
      </c>
      <c r="B1139" s="16" t="s">
        <v>1963</v>
      </c>
      <c r="C1139" s="15" t="s">
        <v>1962</v>
      </c>
      <c r="D1139" s="17">
        <v>45203</v>
      </c>
      <c r="E1139" s="27">
        <v>135666.96</v>
      </c>
      <c r="F1139" s="18" t="s">
        <v>14</v>
      </c>
      <c r="G1139" s="27">
        <v>135666.96</v>
      </c>
      <c r="H1139" s="18">
        <f t="shared" si="60"/>
        <v>0</v>
      </c>
      <c r="I1139" s="27" t="s">
        <v>19</v>
      </c>
      <c r="K1139" s="86"/>
    </row>
    <row r="1140" spans="1:13" s="33" customFormat="1" ht="30" customHeight="1" x14ac:dyDescent="0.25">
      <c r="A1140" s="15" t="s">
        <v>1126</v>
      </c>
      <c r="B1140" s="16" t="s">
        <v>1961</v>
      </c>
      <c r="C1140" s="15" t="s">
        <v>2001</v>
      </c>
      <c r="D1140" s="17">
        <v>45203</v>
      </c>
      <c r="E1140" s="27">
        <v>27993</v>
      </c>
      <c r="F1140" s="18" t="s">
        <v>14</v>
      </c>
      <c r="G1140" s="27">
        <v>27993</v>
      </c>
      <c r="H1140" s="18">
        <f t="shared" si="60"/>
        <v>0</v>
      </c>
      <c r="I1140" s="27" t="s">
        <v>19</v>
      </c>
    </row>
    <row r="1141" spans="1:13" s="33" customFormat="1" ht="45" customHeight="1" x14ac:dyDescent="0.25">
      <c r="A1141" s="15" t="s">
        <v>245</v>
      </c>
      <c r="B1141" s="16" t="s">
        <v>2145</v>
      </c>
      <c r="C1141" s="15" t="s">
        <v>2061</v>
      </c>
      <c r="D1141" s="26">
        <v>45174</v>
      </c>
      <c r="E1141" s="27">
        <v>2743.2</v>
      </c>
      <c r="F1141" s="18" t="s">
        <v>14</v>
      </c>
      <c r="G1141" s="27">
        <v>2743.2</v>
      </c>
      <c r="H1141" s="18">
        <f t="shared" si="60"/>
        <v>0</v>
      </c>
      <c r="I1141" s="27" t="s">
        <v>19</v>
      </c>
    </row>
    <row r="1142" spans="1:13" s="33" customFormat="1" ht="75" customHeight="1" x14ac:dyDescent="0.25">
      <c r="A1142" s="15" t="s">
        <v>817</v>
      </c>
      <c r="B1142" s="16" t="s">
        <v>1966</v>
      </c>
      <c r="C1142" s="15" t="s">
        <v>1965</v>
      </c>
      <c r="D1142" s="17">
        <v>45204</v>
      </c>
      <c r="E1142" s="27">
        <v>7581.5</v>
      </c>
      <c r="F1142" s="18" t="s">
        <v>14</v>
      </c>
      <c r="G1142" s="27">
        <v>7581.5</v>
      </c>
      <c r="H1142" s="50">
        <f t="shared" si="60"/>
        <v>0</v>
      </c>
      <c r="I1142" s="27" t="s">
        <v>19</v>
      </c>
    </row>
    <row r="1143" spans="1:13" s="33" customFormat="1" ht="90" customHeight="1" x14ac:dyDescent="0.25">
      <c r="A1143" s="15" t="s">
        <v>1678</v>
      </c>
      <c r="B1143" s="16" t="s">
        <v>1818</v>
      </c>
      <c r="C1143" s="15" t="s">
        <v>1952</v>
      </c>
      <c r="D1143" s="26">
        <v>45204</v>
      </c>
      <c r="E1143" s="27">
        <v>174905.5</v>
      </c>
      <c r="F1143" s="18" t="s">
        <v>14</v>
      </c>
      <c r="G1143" s="27">
        <v>174905.5</v>
      </c>
      <c r="H1143" s="78">
        <f t="shared" si="60"/>
        <v>0</v>
      </c>
      <c r="I1143" s="27" t="s">
        <v>19</v>
      </c>
    </row>
    <row r="1144" spans="1:13" s="33" customFormat="1" ht="90" customHeight="1" x14ac:dyDescent="0.25">
      <c r="A1144" s="15" t="s">
        <v>215</v>
      </c>
      <c r="B1144" s="16" t="s">
        <v>1958</v>
      </c>
      <c r="C1144" s="15" t="s">
        <v>1956</v>
      </c>
      <c r="D1144" s="26">
        <v>45204</v>
      </c>
      <c r="E1144" s="27">
        <v>94225.95</v>
      </c>
      <c r="F1144" s="18" t="s">
        <v>14</v>
      </c>
      <c r="G1144" s="27">
        <v>94225.95</v>
      </c>
      <c r="H1144" s="78">
        <f t="shared" si="60"/>
        <v>0</v>
      </c>
      <c r="I1144" s="27" t="s">
        <v>19</v>
      </c>
    </row>
    <row r="1145" spans="1:13" s="33" customFormat="1" ht="60" customHeight="1" x14ac:dyDescent="0.25">
      <c r="A1145" s="15" t="s">
        <v>215</v>
      </c>
      <c r="B1145" s="16" t="s">
        <v>1957</v>
      </c>
      <c r="C1145" s="15" t="s">
        <v>1953</v>
      </c>
      <c r="D1145" s="26">
        <v>45204</v>
      </c>
      <c r="E1145" s="27">
        <v>143582.39999999999</v>
      </c>
      <c r="F1145" s="18" t="s">
        <v>14</v>
      </c>
      <c r="G1145" s="27">
        <v>143582.39999999999</v>
      </c>
      <c r="H1145" s="78">
        <f t="shared" si="60"/>
        <v>0</v>
      </c>
      <c r="I1145" s="27" t="s">
        <v>19</v>
      </c>
    </row>
    <row r="1146" spans="1:13" s="33" customFormat="1" ht="75" customHeight="1" x14ac:dyDescent="0.25">
      <c r="A1146" s="15" t="s">
        <v>341</v>
      </c>
      <c r="B1146" s="16" t="s">
        <v>2004</v>
      </c>
      <c r="C1146" s="15" t="s">
        <v>1875</v>
      </c>
      <c r="D1146" s="26">
        <v>45204</v>
      </c>
      <c r="E1146" s="27">
        <v>40474</v>
      </c>
      <c r="F1146" s="18" t="s">
        <v>14</v>
      </c>
      <c r="G1146" s="27">
        <v>40474</v>
      </c>
      <c r="H1146" s="78">
        <f t="shared" ref="H1146:H1177" si="61">+E1146-G1146</f>
        <v>0</v>
      </c>
      <c r="I1146" s="27" t="s">
        <v>19</v>
      </c>
    </row>
    <row r="1147" spans="1:13" s="33" customFormat="1" ht="90" customHeight="1" x14ac:dyDescent="0.25">
      <c r="A1147" s="15" t="s">
        <v>508</v>
      </c>
      <c r="B1147" s="34" t="s">
        <v>1955</v>
      </c>
      <c r="C1147" s="15" t="s">
        <v>1954</v>
      </c>
      <c r="D1147" s="26">
        <v>45204</v>
      </c>
      <c r="E1147" s="27">
        <v>27898.74</v>
      </c>
      <c r="F1147" s="18" t="s">
        <v>14</v>
      </c>
      <c r="G1147" s="27">
        <v>27898.74</v>
      </c>
      <c r="H1147" s="78">
        <f t="shared" si="61"/>
        <v>0</v>
      </c>
      <c r="I1147" s="27" t="s">
        <v>19</v>
      </c>
    </row>
    <row r="1148" spans="1:13" s="33" customFormat="1" ht="75" customHeight="1" x14ac:dyDescent="0.25">
      <c r="A1148" s="15" t="s">
        <v>303</v>
      </c>
      <c r="B1148" s="34" t="s">
        <v>1943</v>
      </c>
      <c r="C1148" s="15" t="s">
        <v>1942</v>
      </c>
      <c r="D1148" s="17">
        <v>45205</v>
      </c>
      <c r="E1148" s="27">
        <f>54544.24-19639.81</f>
        <v>34904.429999999993</v>
      </c>
      <c r="F1148" s="18" t="s">
        <v>14</v>
      </c>
      <c r="G1148" s="27">
        <f>54544.24-19639.81</f>
        <v>34904.429999999993</v>
      </c>
      <c r="H1148" s="50">
        <f t="shared" si="61"/>
        <v>0</v>
      </c>
      <c r="I1148" s="27" t="s">
        <v>19</v>
      </c>
    </row>
    <row r="1149" spans="1:13" s="33" customFormat="1" ht="60" customHeight="1" x14ac:dyDescent="0.25">
      <c r="A1149" s="15" t="s">
        <v>303</v>
      </c>
      <c r="B1149" s="16" t="s">
        <v>172</v>
      </c>
      <c r="C1149" s="15" t="s">
        <v>1942</v>
      </c>
      <c r="D1149" s="17">
        <v>45205</v>
      </c>
      <c r="E1149" s="27">
        <f>4121.55-1483.9</f>
        <v>2637.65</v>
      </c>
      <c r="F1149" s="18" t="s">
        <v>14</v>
      </c>
      <c r="G1149" s="27">
        <f>4121.55-1483.9</f>
        <v>2637.65</v>
      </c>
      <c r="H1149" s="50">
        <f t="shared" si="61"/>
        <v>0</v>
      </c>
      <c r="I1149" s="27" t="s">
        <v>19</v>
      </c>
    </row>
    <row r="1150" spans="1:13" s="33" customFormat="1" ht="60" customHeight="1" x14ac:dyDescent="0.25">
      <c r="A1150" s="15" t="s">
        <v>303</v>
      </c>
      <c r="B1150" s="34" t="s">
        <v>173</v>
      </c>
      <c r="C1150" s="15" t="s">
        <v>1942</v>
      </c>
      <c r="D1150" s="17">
        <v>45205</v>
      </c>
      <c r="E1150" s="27">
        <f>4115.75-1481.81</f>
        <v>2633.94</v>
      </c>
      <c r="F1150" s="18" t="s">
        <v>14</v>
      </c>
      <c r="G1150" s="27">
        <f>4115.75-1481.81</f>
        <v>2633.94</v>
      </c>
      <c r="H1150" s="50">
        <f t="shared" si="61"/>
        <v>0</v>
      </c>
      <c r="I1150" s="27" t="s">
        <v>19</v>
      </c>
    </row>
    <row r="1151" spans="1:13" s="33" customFormat="1" ht="60" customHeight="1" x14ac:dyDescent="0.25">
      <c r="A1151" s="15" t="s">
        <v>303</v>
      </c>
      <c r="B1151" s="34" t="s">
        <v>174</v>
      </c>
      <c r="C1151" s="15" t="s">
        <v>1942</v>
      </c>
      <c r="D1151" s="17">
        <v>45205</v>
      </c>
      <c r="E1151" s="27">
        <f>696.6-250.8</f>
        <v>445.8</v>
      </c>
      <c r="F1151" s="18" t="s">
        <v>14</v>
      </c>
      <c r="G1151" s="27">
        <f>696.6-250.8</f>
        <v>445.8</v>
      </c>
      <c r="H1151" s="18">
        <f t="shared" si="61"/>
        <v>0</v>
      </c>
      <c r="I1151" s="27" t="s">
        <v>19</v>
      </c>
      <c r="K1151" s="95"/>
      <c r="L1151" s="95"/>
      <c r="M1151" s="86"/>
    </row>
    <row r="1152" spans="1:13" s="33" customFormat="1" ht="30" customHeight="1" x14ac:dyDescent="0.25">
      <c r="A1152" s="15" t="s">
        <v>303</v>
      </c>
      <c r="B1152" s="16" t="s">
        <v>970</v>
      </c>
      <c r="C1152" s="15" t="s">
        <v>1942</v>
      </c>
      <c r="D1152" s="17">
        <v>45205</v>
      </c>
      <c r="E1152" s="27">
        <f>75-25</f>
        <v>50</v>
      </c>
      <c r="F1152" s="18" t="s">
        <v>14</v>
      </c>
      <c r="G1152" s="27">
        <f>75-25</f>
        <v>50</v>
      </c>
      <c r="H1152" s="18">
        <f t="shared" si="61"/>
        <v>0</v>
      </c>
      <c r="I1152" s="27" t="s">
        <v>19</v>
      </c>
      <c r="K1152" s="95"/>
      <c r="L1152" s="95"/>
    </row>
    <row r="1153" spans="1:12" s="33" customFormat="1" ht="30" customHeight="1" x14ac:dyDescent="0.25">
      <c r="A1153" s="15" t="s">
        <v>303</v>
      </c>
      <c r="B1153" s="16" t="s">
        <v>1945</v>
      </c>
      <c r="C1153" s="15" t="s">
        <v>1944</v>
      </c>
      <c r="D1153" s="26">
        <v>45205</v>
      </c>
      <c r="E1153" s="27">
        <v>45960.01</v>
      </c>
      <c r="F1153" s="18" t="s">
        <v>14</v>
      </c>
      <c r="G1153" s="18">
        <v>45960.01</v>
      </c>
      <c r="H1153" s="18">
        <f t="shared" si="61"/>
        <v>0</v>
      </c>
      <c r="I1153" s="27" t="s">
        <v>19</v>
      </c>
      <c r="K1153" s="95"/>
      <c r="L1153" s="95"/>
    </row>
    <row r="1154" spans="1:12" s="33" customFormat="1" ht="45" customHeight="1" x14ac:dyDescent="0.25">
      <c r="A1154" s="15" t="s">
        <v>303</v>
      </c>
      <c r="B1154" s="16" t="s">
        <v>172</v>
      </c>
      <c r="C1154" s="15" t="s">
        <v>1944</v>
      </c>
      <c r="D1154" s="26">
        <v>45205</v>
      </c>
      <c r="E1154" s="27">
        <v>3471.9</v>
      </c>
      <c r="F1154" s="18" t="s">
        <v>14</v>
      </c>
      <c r="G1154" s="27">
        <v>3471.9</v>
      </c>
      <c r="H1154" s="18">
        <f t="shared" si="61"/>
        <v>0</v>
      </c>
      <c r="I1154" s="27" t="s">
        <v>19</v>
      </c>
      <c r="K1154" s="95"/>
      <c r="L1154" s="95"/>
    </row>
    <row r="1155" spans="1:12" s="33" customFormat="1" ht="60" customHeight="1" x14ac:dyDescent="0.25">
      <c r="A1155" s="15" t="s">
        <v>303</v>
      </c>
      <c r="B1155" s="16" t="s">
        <v>173</v>
      </c>
      <c r="C1155" s="15" t="s">
        <v>1944</v>
      </c>
      <c r="D1155" s="26">
        <v>45205</v>
      </c>
      <c r="E1155" s="87">
        <v>3467.01</v>
      </c>
      <c r="F1155" s="18" t="s">
        <v>14</v>
      </c>
      <c r="G1155" s="87">
        <v>3467.01</v>
      </c>
      <c r="H1155" s="18">
        <f t="shared" si="61"/>
        <v>0</v>
      </c>
      <c r="I1155" s="27" t="s">
        <v>19</v>
      </c>
      <c r="K1155" s="95"/>
      <c r="L1155" s="95"/>
    </row>
    <row r="1156" spans="1:12" s="33" customFormat="1" ht="60" customHeight="1" x14ac:dyDescent="0.25">
      <c r="A1156" s="15" t="s">
        <v>303</v>
      </c>
      <c r="B1156" s="34" t="s">
        <v>174</v>
      </c>
      <c r="C1156" s="15" t="s">
        <v>1944</v>
      </c>
      <c r="D1156" s="26">
        <v>45205</v>
      </c>
      <c r="E1156" s="27">
        <v>586.79999999999995</v>
      </c>
      <c r="F1156" s="18" t="s">
        <v>14</v>
      </c>
      <c r="G1156" s="27">
        <v>586.79999999999995</v>
      </c>
      <c r="H1156" s="18">
        <f t="shared" si="61"/>
        <v>0</v>
      </c>
      <c r="I1156" s="27" t="s">
        <v>19</v>
      </c>
      <c r="K1156" s="95"/>
      <c r="L1156" s="95"/>
    </row>
    <row r="1157" spans="1:12" s="33" customFormat="1" ht="30" customHeight="1" x14ac:dyDescent="0.25">
      <c r="A1157" s="15" t="s">
        <v>303</v>
      </c>
      <c r="B1157" s="16" t="s">
        <v>953</v>
      </c>
      <c r="C1157" s="15" t="s">
        <v>1944</v>
      </c>
      <c r="D1157" s="26">
        <v>45205</v>
      </c>
      <c r="E1157" s="27">
        <v>50</v>
      </c>
      <c r="F1157" s="18" t="s">
        <v>14</v>
      </c>
      <c r="G1157" s="18">
        <v>50</v>
      </c>
      <c r="H1157" s="18">
        <f t="shared" si="61"/>
        <v>0</v>
      </c>
      <c r="I1157" s="27" t="s">
        <v>19</v>
      </c>
      <c r="K1157" s="95"/>
      <c r="L1157" s="95"/>
    </row>
    <row r="1158" spans="1:12" s="33" customFormat="1" ht="30" customHeight="1" x14ac:dyDescent="0.25">
      <c r="A1158" s="15" t="s">
        <v>303</v>
      </c>
      <c r="B1158" s="16" t="s">
        <v>1937</v>
      </c>
      <c r="C1158" s="15" t="s">
        <v>1936</v>
      </c>
      <c r="D1158" s="17">
        <v>45205</v>
      </c>
      <c r="E1158" s="27">
        <v>8211.2000000000007</v>
      </c>
      <c r="F1158" s="18" t="s">
        <v>14</v>
      </c>
      <c r="G1158" s="27">
        <v>8211.2000000000007</v>
      </c>
      <c r="H1158" s="18">
        <f t="shared" si="61"/>
        <v>0</v>
      </c>
      <c r="I1158" s="27" t="s">
        <v>19</v>
      </c>
    </row>
    <row r="1159" spans="1:12" s="33" customFormat="1" ht="45" customHeight="1" x14ac:dyDescent="0.25">
      <c r="A1159" s="15" t="s">
        <v>303</v>
      </c>
      <c r="B1159" s="16" t="s">
        <v>1939</v>
      </c>
      <c r="C1159" s="15" t="s">
        <v>1938</v>
      </c>
      <c r="D1159" s="17">
        <v>45205</v>
      </c>
      <c r="E1159" s="27">
        <v>10447.5</v>
      </c>
      <c r="F1159" s="18" t="s">
        <v>14</v>
      </c>
      <c r="G1159" s="27">
        <v>10447.5</v>
      </c>
      <c r="H1159" s="18">
        <f t="shared" si="61"/>
        <v>0</v>
      </c>
      <c r="I1159" s="27" t="s">
        <v>19</v>
      </c>
    </row>
    <row r="1160" spans="1:12" s="33" customFormat="1" ht="60" customHeight="1" x14ac:dyDescent="0.25">
      <c r="A1160" s="15" t="s">
        <v>371</v>
      </c>
      <c r="B1160" s="34" t="s">
        <v>2007</v>
      </c>
      <c r="C1160" s="15" t="s">
        <v>2008</v>
      </c>
      <c r="D1160" s="17">
        <v>45205</v>
      </c>
      <c r="E1160" s="27">
        <v>39412</v>
      </c>
      <c r="F1160" s="18" t="s">
        <v>14</v>
      </c>
      <c r="G1160" s="27">
        <v>39412</v>
      </c>
      <c r="H1160" s="18">
        <f t="shared" si="61"/>
        <v>0</v>
      </c>
      <c r="I1160" s="27" t="s">
        <v>19</v>
      </c>
    </row>
    <row r="1161" spans="1:12" s="33" customFormat="1" ht="120" customHeight="1" x14ac:dyDescent="0.25">
      <c r="A1161" s="39" t="s">
        <v>303</v>
      </c>
      <c r="B1161" s="93" t="s">
        <v>1941</v>
      </c>
      <c r="C1161" s="15" t="s">
        <v>1940</v>
      </c>
      <c r="D1161" s="17">
        <v>45208</v>
      </c>
      <c r="E1161" s="27">
        <v>644511.06000000006</v>
      </c>
      <c r="F1161" s="18" t="s">
        <v>14</v>
      </c>
      <c r="G1161" s="27">
        <v>644511.06000000006</v>
      </c>
      <c r="H1161" s="50">
        <f t="shared" si="61"/>
        <v>0</v>
      </c>
      <c r="I1161" s="27" t="s">
        <v>19</v>
      </c>
    </row>
    <row r="1162" spans="1:12" s="33" customFormat="1" ht="120" customHeight="1" x14ac:dyDescent="0.25">
      <c r="A1162" s="39" t="s">
        <v>303</v>
      </c>
      <c r="B1162" s="93" t="s">
        <v>172</v>
      </c>
      <c r="C1162" s="15" t="s">
        <v>1940</v>
      </c>
      <c r="D1162" s="17">
        <v>45208</v>
      </c>
      <c r="E1162" s="27">
        <v>54517.35</v>
      </c>
      <c r="F1162" s="18" t="s">
        <v>14</v>
      </c>
      <c r="G1162" s="27">
        <v>54517.35</v>
      </c>
      <c r="H1162" s="50">
        <f t="shared" si="61"/>
        <v>0</v>
      </c>
      <c r="I1162" s="27" t="s">
        <v>19</v>
      </c>
    </row>
    <row r="1163" spans="1:12" s="33" customFormat="1" ht="75" customHeight="1" x14ac:dyDescent="0.25">
      <c r="A1163" s="39" t="s">
        <v>303</v>
      </c>
      <c r="B1163" s="82" t="s">
        <v>173</v>
      </c>
      <c r="C1163" s="15" t="s">
        <v>1940</v>
      </c>
      <c r="D1163" s="17">
        <v>45208</v>
      </c>
      <c r="E1163" s="27">
        <v>54440.58</v>
      </c>
      <c r="F1163" s="18" t="s">
        <v>14</v>
      </c>
      <c r="G1163" s="27">
        <v>54440.58</v>
      </c>
      <c r="H1163" s="50">
        <f t="shared" si="61"/>
        <v>0</v>
      </c>
      <c r="I1163" s="27" t="s">
        <v>19</v>
      </c>
    </row>
    <row r="1164" spans="1:12" s="33" customFormat="1" ht="60" customHeight="1" x14ac:dyDescent="0.25">
      <c r="A1164" s="15" t="s">
        <v>303</v>
      </c>
      <c r="B1164" s="34" t="s">
        <v>174</v>
      </c>
      <c r="C1164" s="15" t="s">
        <v>1940</v>
      </c>
      <c r="D1164" s="17">
        <v>45208</v>
      </c>
      <c r="E1164" s="27">
        <v>9085</v>
      </c>
      <c r="F1164" s="18" t="s">
        <v>14</v>
      </c>
      <c r="G1164" s="27">
        <v>9085</v>
      </c>
      <c r="H1164" s="18">
        <f t="shared" si="61"/>
        <v>0</v>
      </c>
      <c r="I1164" s="27" t="s">
        <v>19</v>
      </c>
    </row>
    <row r="1165" spans="1:12" s="33" customFormat="1" ht="30" customHeight="1" x14ac:dyDescent="0.25">
      <c r="A1165" s="15" t="s">
        <v>303</v>
      </c>
      <c r="B1165" s="16" t="s">
        <v>970</v>
      </c>
      <c r="C1165" s="15" t="s">
        <v>1940</v>
      </c>
      <c r="D1165" s="17">
        <v>45208</v>
      </c>
      <c r="E1165" s="27">
        <v>450</v>
      </c>
      <c r="F1165" s="18" t="s">
        <v>14</v>
      </c>
      <c r="G1165" s="27">
        <v>450</v>
      </c>
      <c r="H1165" s="18">
        <f t="shared" si="61"/>
        <v>0</v>
      </c>
      <c r="I1165" s="27" t="s">
        <v>19</v>
      </c>
    </row>
    <row r="1166" spans="1:12" s="33" customFormat="1" ht="30" customHeight="1" x14ac:dyDescent="0.25">
      <c r="A1166" s="15" t="s">
        <v>1988</v>
      </c>
      <c r="B1166" s="16" t="s">
        <v>1990</v>
      </c>
      <c r="C1166" s="15">
        <v>12211</v>
      </c>
      <c r="D1166" s="17">
        <v>45209</v>
      </c>
      <c r="E1166" s="27">
        <v>3000</v>
      </c>
      <c r="F1166" s="18" t="s">
        <v>14</v>
      </c>
      <c r="G1166" s="27">
        <v>3000</v>
      </c>
      <c r="H1166" s="18">
        <f t="shared" si="61"/>
        <v>0</v>
      </c>
      <c r="I1166" s="27" t="s">
        <v>19</v>
      </c>
    </row>
    <row r="1167" spans="1:12" s="33" customFormat="1" ht="45" customHeight="1" x14ac:dyDescent="0.25">
      <c r="A1167" s="15" t="s">
        <v>508</v>
      </c>
      <c r="B1167" s="16" t="s">
        <v>1960</v>
      </c>
      <c r="C1167" s="15" t="s">
        <v>1959</v>
      </c>
      <c r="D1167" s="17">
        <v>45209</v>
      </c>
      <c r="E1167" s="27">
        <v>25387.7</v>
      </c>
      <c r="F1167" s="18" t="s">
        <v>14</v>
      </c>
      <c r="G1167" s="27">
        <v>25387.7</v>
      </c>
      <c r="H1167" s="18">
        <f t="shared" si="61"/>
        <v>0</v>
      </c>
      <c r="I1167" s="27" t="s">
        <v>19</v>
      </c>
    </row>
    <row r="1168" spans="1:12" s="33" customFormat="1" ht="60" customHeight="1" x14ac:dyDescent="0.25">
      <c r="A1168" s="15" t="s">
        <v>371</v>
      </c>
      <c r="B1168" s="34" t="s">
        <v>2010</v>
      </c>
      <c r="C1168" s="15" t="s">
        <v>2009</v>
      </c>
      <c r="D1168" s="17">
        <v>45210</v>
      </c>
      <c r="E1168" s="27">
        <v>25359</v>
      </c>
      <c r="F1168" s="18" t="s">
        <v>14</v>
      </c>
      <c r="G1168" s="27">
        <v>25359</v>
      </c>
      <c r="H1168" s="18">
        <f t="shared" si="61"/>
        <v>0</v>
      </c>
      <c r="I1168" s="27" t="s">
        <v>19</v>
      </c>
    </row>
    <row r="1169" spans="1:9" s="33" customFormat="1" ht="52.5" customHeight="1" x14ac:dyDescent="0.25">
      <c r="A1169" s="15" t="s">
        <v>303</v>
      </c>
      <c r="B1169" s="34" t="s">
        <v>2192</v>
      </c>
      <c r="C1169" s="15" t="s">
        <v>1948</v>
      </c>
      <c r="D1169" s="17">
        <v>45210</v>
      </c>
      <c r="E1169" s="27">
        <f>66361.46-5537.61-0.12</f>
        <v>60823.73</v>
      </c>
      <c r="F1169" s="18" t="s">
        <v>14</v>
      </c>
      <c r="G1169" s="27"/>
      <c r="H1169" s="18">
        <f t="shared" si="61"/>
        <v>60823.73</v>
      </c>
      <c r="I1169" s="18" t="s">
        <v>15</v>
      </c>
    </row>
    <row r="1170" spans="1:9" s="33" customFormat="1" ht="45" customHeight="1" x14ac:dyDescent="0.25">
      <c r="A1170" s="15" t="s">
        <v>303</v>
      </c>
      <c r="B1170" s="34" t="s">
        <v>1950</v>
      </c>
      <c r="C1170" s="15" t="s">
        <v>1949</v>
      </c>
      <c r="D1170" s="17">
        <v>45211</v>
      </c>
      <c r="E1170" s="27">
        <f>6000+2000+60+400+222.22+200</f>
        <v>8882.2199999999993</v>
      </c>
      <c r="F1170" s="18" t="s">
        <v>14</v>
      </c>
      <c r="G1170" s="27">
        <v>8882.2199999999993</v>
      </c>
      <c r="H1170" s="18">
        <f t="shared" si="61"/>
        <v>0</v>
      </c>
      <c r="I1170" s="27" t="s">
        <v>19</v>
      </c>
    </row>
    <row r="1171" spans="1:9" s="33" customFormat="1" ht="90" customHeight="1" x14ac:dyDescent="0.25">
      <c r="A1171" s="39" t="s">
        <v>1991</v>
      </c>
      <c r="B1171" s="82" t="s">
        <v>1992</v>
      </c>
      <c r="C1171" s="15">
        <v>12245</v>
      </c>
      <c r="D1171" s="17">
        <v>45211</v>
      </c>
      <c r="E1171" s="27">
        <v>3000</v>
      </c>
      <c r="F1171" s="18" t="s">
        <v>14</v>
      </c>
      <c r="G1171" s="27">
        <v>3000</v>
      </c>
      <c r="H1171" s="50">
        <f t="shared" si="61"/>
        <v>0</v>
      </c>
      <c r="I1171" s="27" t="s">
        <v>19</v>
      </c>
    </row>
    <row r="1172" spans="1:9" s="33" customFormat="1" ht="90" customHeight="1" x14ac:dyDescent="0.25">
      <c r="A1172" s="15" t="s">
        <v>1993</v>
      </c>
      <c r="B1172" s="16" t="s">
        <v>1994</v>
      </c>
      <c r="C1172" s="15">
        <v>12248</v>
      </c>
      <c r="D1172" s="17">
        <v>45211</v>
      </c>
      <c r="E1172" s="27">
        <v>3000</v>
      </c>
      <c r="F1172" s="18" t="s">
        <v>14</v>
      </c>
      <c r="G1172" s="27">
        <v>3000</v>
      </c>
      <c r="H1172" s="18">
        <f t="shared" si="61"/>
        <v>0</v>
      </c>
      <c r="I1172" s="27" t="s">
        <v>19</v>
      </c>
    </row>
    <row r="1173" spans="1:9" s="33" customFormat="1" ht="135" customHeight="1" x14ac:dyDescent="0.25">
      <c r="A1173" s="15" t="s">
        <v>1995</v>
      </c>
      <c r="B1173" s="93" t="s">
        <v>1996</v>
      </c>
      <c r="C1173" s="15">
        <v>12260</v>
      </c>
      <c r="D1173" s="17">
        <v>45212</v>
      </c>
      <c r="E1173" s="27">
        <v>9000</v>
      </c>
      <c r="F1173" s="18" t="s">
        <v>14</v>
      </c>
      <c r="G1173" s="27"/>
      <c r="H1173" s="50">
        <f t="shared" si="61"/>
        <v>9000</v>
      </c>
      <c r="I1173" s="27" t="s">
        <v>15</v>
      </c>
    </row>
    <row r="1174" spans="1:9" s="33" customFormat="1" ht="45" customHeight="1" x14ac:dyDescent="0.25">
      <c r="A1174" s="15" t="s">
        <v>303</v>
      </c>
      <c r="B1174" s="93" t="s">
        <v>1985</v>
      </c>
      <c r="C1174" s="15" t="s">
        <v>1951</v>
      </c>
      <c r="D1174" s="17">
        <v>45212</v>
      </c>
      <c r="E1174" s="27">
        <v>2520000</v>
      </c>
      <c r="F1174" s="18" t="s">
        <v>14</v>
      </c>
      <c r="G1174" s="27">
        <v>2520000</v>
      </c>
      <c r="H1174" s="50">
        <f t="shared" si="61"/>
        <v>0</v>
      </c>
      <c r="I1174" s="27" t="s">
        <v>19</v>
      </c>
    </row>
    <row r="1175" spans="1:9" s="33" customFormat="1" ht="45" customHeight="1" x14ac:dyDescent="0.25">
      <c r="A1175" s="15" t="s">
        <v>336</v>
      </c>
      <c r="B1175" s="93" t="s">
        <v>2006</v>
      </c>
      <c r="C1175" s="15" t="s">
        <v>1123</v>
      </c>
      <c r="D1175" s="17">
        <v>45212</v>
      </c>
      <c r="E1175" s="27">
        <v>336364.9</v>
      </c>
      <c r="F1175" s="18" t="s">
        <v>14</v>
      </c>
      <c r="G1175" s="27"/>
      <c r="H1175" s="50">
        <f t="shared" si="61"/>
        <v>336364.9</v>
      </c>
      <c r="I1175" s="27" t="s">
        <v>15</v>
      </c>
    </row>
    <row r="1176" spans="1:9" s="33" customFormat="1" ht="45" customHeight="1" x14ac:dyDescent="0.25">
      <c r="A1176" s="15" t="s">
        <v>1027</v>
      </c>
      <c r="B1176" s="93" t="s">
        <v>2023</v>
      </c>
      <c r="C1176" s="15" t="s">
        <v>2022</v>
      </c>
      <c r="D1176" s="17">
        <v>45209</v>
      </c>
      <c r="E1176" s="27">
        <v>25960</v>
      </c>
      <c r="F1176" s="18" t="s">
        <v>14</v>
      </c>
      <c r="G1176" s="27">
        <v>25960</v>
      </c>
      <c r="H1176" s="50">
        <f t="shared" si="61"/>
        <v>0</v>
      </c>
      <c r="I1176" s="27" t="s">
        <v>19</v>
      </c>
    </row>
    <row r="1177" spans="1:9" s="33" customFormat="1" ht="75" customHeight="1" x14ac:dyDescent="0.25">
      <c r="A1177" s="15" t="s">
        <v>1027</v>
      </c>
      <c r="B1177" s="93" t="s">
        <v>2025</v>
      </c>
      <c r="C1177" s="15" t="s">
        <v>2024</v>
      </c>
      <c r="D1177" s="17">
        <v>45209</v>
      </c>
      <c r="E1177" s="27">
        <v>5841</v>
      </c>
      <c r="F1177" s="18" t="s">
        <v>14</v>
      </c>
      <c r="G1177" s="27">
        <v>5841</v>
      </c>
      <c r="H1177" s="50">
        <f t="shared" si="61"/>
        <v>0</v>
      </c>
      <c r="I1177" s="27" t="s">
        <v>19</v>
      </c>
    </row>
    <row r="1178" spans="1:9" s="33" customFormat="1" ht="90" customHeight="1" x14ac:dyDescent="0.25">
      <c r="A1178" s="15" t="s">
        <v>215</v>
      </c>
      <c r="B1178" s="93" t="s">
        <v>2026</v>
      </c>
      <c r="C1178" s="15" t="s">
        <v>2027</v>
      </c>
      <c r="D1178" s="17">
        <v>45212</v>
      </c>
      <c r="E1178" s="27">
        <v>91571.96</v>
      </c>
      <c r="F1178" s="18" t="s">
        <v>14</v>
      </c>
      <c r="G1178" s="27">
        <v>91571.96</v>
      </c>
      <c r="H1178" s="50">
        <f t="shared" ref="H1178:H1209" si="62">+E1178-G1178</f>
        <v>0</v>
      </c>
      <c r="I1178" s="27" t="s">
        <v>19</v>
      </c>
    </row>
    <row r="1179" spans="1:9" s="33" customFormat="1" ht="60" customHeight="1" x14ac:dyDescent="0.25">
      <c r="A1179" s="15" t="s">
        <v>2048</v>
      </c>
      <c r="B1179" s="93" t="s">
        <v>2029</v>
      </c>
      <c r="C1179" s="15" t="s">
        <v>2028</v>
      </c>
      <c r="D1179" s="17">
        <v>45212</v>
      </c>
      <c r="E1179" s="27">
        <v>10728.56</v>
      </c>
      <c r="F1179" s="18" t="s">
        <v>14</v>
      </c>
      <c r="G1179" s="27">
        <v>10728.56</v>
      </c>
      <c r="H1179" s="50">
        <f t="shared" si="62"/>
        <v>0</v>
      </c>
      <c r="I1179" s="27" t="s">
        <v>19</v>
      </c>
    </row>
    <row r="1180" spans="1:9" s="33" customFormat="1" ht="90" customHeight="1" x14ac:dyDescent="0.25">
      <c r="A1180" s="15" t="s">
        <v>817</v>
      </c>
      <c r="B1180" s="93" t="s">
        <v>2030</v>
      </c>
      <c r="C1180" s="15" t="s">
        <v>1150</v>
      </c>
      <c r="D1180" s="17">
        <v>45212</v>
      </c>
      <c r="E1180" s="27">
        <v>201874.4</v>
      </c>
      <c r="F1180" s="18" t="s">
        <v>14</v>
      </c>
      <c r="G1180" s="27"/>
      <c r="H1180" s="50">
        <f t="shared" si="62"/>
        <v>201874.4</v>
      </c>
      <c r="I1180" s="27" t="s">
        <v>15</v>
      </c>
    </row>
    <row r="1181" spans="1:9" s="33" customFormat="1" ht="60" customHeight="1" x14ac:dyDescent="0.25">
      <c r="A1181" s="15" t="s">
        <v>247</v>
      </c>
      <c r="B1181" s="93" t="s">
        <v>2032</v>
      </c>
      <c r="C1181" s="15" t="s">
        <v>2031</v>
      </c>
      <c r="D1181" s="17">
        <v>45212</v>
      </c>
      <c r="E1181" s="27">
        <v>151756.26</v>
      </c>
      <c r="F1181" s="18" t="s">
        <v>14</v>
      </c>
      <c r="G1181" s="27"/>
      <c r="H1181" s="50">
        <f t="shared" si="62"/>
        <v>151756.26</v>
      </c>
      <c r="I1181" s="27" t="s">
        <v>15</v>
      </c>
    </row>
    <row r="1182" spans="1:9" s="33" customFormat="1" ht="75" customHeight="1" x14ac:dyDescent="0.25">
      <c r="A1182" s="15" t="s">
        <v>2005</v>
      </c>
      <c r="B1182" s="93" t="s">
        <v>349</v>
      </c>
      <c r="C1182" s="15" t="s">
        <v>1041</v>
      </c>
      <c r="D1182" s="17">
        <v>45215</v>
      </c>
      <c r="E1182" s="27">
        <v>588837.69999999995</v>
      </c>
      <c r="F1182" s="18" t="s">
        <v>14</v>
      </c>
      <c r="G1182" s="27">
        <v>588837.69999999995</v>
      </c>
      <c r="H1182" s="50">
        <f t="shared" si="62"/>
        <v>0</v>
      </c>
      <c r="I1182" s="27" t="s">
        <v>19</v>
      </c>
    </row>
    <row r="1183" spans="1:9" s="33" customFormat="1" ht="60" customHeight="1" x14ac:dyDescent="0.25">
      <c r="A1183" s="15" t="s">
        <v>1997</v>
      </c>
      <c r="B1183" s="93" t="s">
        <v>1998</v>
      </c>
      <c r="C1183" s="15">
        <v>12287</v>
      </c>
      <c r="D1183" s="17">
        <v>45215</v>
      </c>
      <c r="E1183" s="27">
        <v>3600</v>
      </c>
      <c r="F1183" s="18" t="s">
        <v>14</v>
      </c>
      <c r="G1183" s="27">
        <v>3600</v>
      </c>
      <c r="H1183" s="50">
        <f t="shared" si="62"/>
        <v>0</v>
      </c>
      <c r="I1183" s="27" t="s">
        <v>19</v>
      </c>
    </row>
    <row r="1184" spans="1:9" s="33" customFormat="1" ht="75" customHeight="1" x14ac:dyDescent="0.25">
      <c r="A1184" s="15" t="s">
        <v>245</v>
      </c>
      <c r="B1184" s="93" t="s">
        <v>1983</v>
      </c>
      <c r="C1184" s="15" t="s">
        <v>1984</v>
      </c>
      <c r="D1184" s="26">
        <v>45218</v>
      </c>
      <c r="E1184" s="27">
        <v>17951.37</v>
      </c>
      <c r="F1184" s="18" t="s">
        <v>14</v>
      </c>
      <c r="G1184" s="27">
        <v>17951.37</v>
      </c>
      <c r="H1184" s="78">
        <f t="shared" si="62"/>
        <v>0</v>
      </c>
      <c r="I1184" s="27" t="s">
        <v>19</v>
      </c>
    </row>
    <row r="1185" spans="1:9" s="33" customFormat="1" ht="45" customHeight="1" x14ac:dyDescent="0.25">
      <c r="A1185" s="15" t="s">
        <v>359</v>
      </c>
      <c r="B1185" s="93" t="s">
        <v>2012</v>
      </c>
      <c r="C1185" s="15" t="s">
        <v>2011</v>
      </c>
      <c r="D1185" s="17">
        <v>45215</v>
      </c>
      <c r="E1185" s="27">
        <v>11598.69</v>
      </c>
      <c r="F1185" s="18" t="s">
        <v>14</v>
      </c>
      <c r="G1185" s="27"/>
      <c r="H1185" s="50">
        <f t="shared" si="62"/>
        <v>11598.69</v>
      </c>
      <c r="I1185" s="27" t="s">
        <v>15</v>
      </c>
    </row>
    <row r="1186" spans="1:9" s="33" customFormat="1" ht="45" customHeight="1" x14ac:dyDescent="0.25">
      <c r="A1186" s="15" t="s">
        <v>508</v>
      </c>
      <c r="B1186" s="93" t="s">
        <v>2034</v>
      </c>
      <c r="C1186" s="15" t="s">
        <v>2033</v>
      </c>
      <c r="D1186" s="17">
        <v>45216</v>
      </c>
      <c r="E1186" s="27">
        <v>58982.28</v>
      </c>
      <c r="F1186" s="18" t="s">
        <v>14</v>
      </c>
      <c r="G1186" s="27"/>
      <c r="H1186" s="50">
        <f t="shared" si="62"/>
        <v>58982.28</v>
      </c>
      <c r="I1186" s="18" t="s">
        <v>15</v>
      </c>
    </row>
    <row r="1187" spans="1:9" s="33" customFormat="1" ht="60" customHeight="1" x14ac:dyDescent="0.25">
      <c r="A1187" s="15" t="s">
        <v>303</v>
      </c>
      <c r="B1187" s="16" t="s">
        <v>2051</v>
      </c>
      <c r="C1187" s="15" t="s">
        <v>2050</v>
      </c>
      <c r="D1187" s="17">
        <v>45217</v>
      </c>
      <c r="E1187" s="27">
        <v>5600997.0899999999</v>
      </c>
      <c r="F1187" s="18" t="s">
        <v>14</v>
      </c>
      <c r="G1187" s="27">
        <v>5600997.0899999999</v>
      </c>
      <c r="H1187" s="50">
        <f t="shared" si="62"/>
        <v>0</v>
      </c>
      <c r="I1187" s="18" t="s">
        <v>19</v>
      </c>
    </row>
    <row r="1188" spans="1:9" s="33" customFormat="1" ht="75" customHeight="1" x14ac:dyDescent="0.25">
      <c r="A1188" s="15" t="s">
        <v>125</v>
      </c>
      <c r="B1188" s="93" t="s">
        <v>2019</v>
      </c>
      <c r="C1188" s="15" t="s">
        <v>2017</v>
      </c>
      <c r="D1188" s="26">
        <v>45218</v>
      </c>
      <c r="E1188" s="27">
        <v>8095</v>
      </c>
      <c r="F1188" s="18" t="s">
        <v>14</v>
      </c>
      <c r="G1188" s="27">
        <v>8095</v>
      </c>
      <c r="H1188" s="78">
        <f t="shared" si="62"/>
        <v>0</v>
      </c>
      <c r="I1188" s="27" t="s">
        <v>19</v>
      </c>
    </row>
    <row r="1189" spans="1:9" s="33" customFormat="1" ht="60" customHeight="1" x14ac:dyDescent="0.25">
      <c r="A1189" s="15" t="s">
        <v>303</v>
      </c>
      <c r="B1189" s="93" t="s">
        <v>2036</v>
      </c>
      <c r="C1189" s="15" t="s">
        <v>2035</v>
      </c>
      <c r="D1189" s="26">
        <v>45218</v>
      </c>
      <c r="E1189" s="27">
        <v>46800</v>
      </c>
      <c r="F1189" s="18" t="s">
        <v>14</v>
      </c>
      <c r="G1189" s="27">
        <v>46800</v>
      </c>
      <c r="H1189" s="78">
        <f t="shared" si="62"/>
        <v>0</v>
      </c>
      <c r="I1189" s="27" t="s">
        <v>19</v>
      </c>
    </row>
    <row r="1190" spans="1:9" s="33" customFormat="1" ht="104.25" customHeight="1" x14ac:dyDescent="0.25">
      <c r="A1190" s="15" t="s">
        <v>303</v>
      </c>
      <c r="B1190" s="93" t="s">
        <v>2038</v>
      </c>
      <c r="C1190" s="15" t="s">
        <v>2037</v>
      </c>
      <c r="D1190" s="26">
        <v>45218</v>
      </c>
      <c r="E1190" s="27">
        <f>8260+622.22</f>
        <v>8882.2199999999993</v>
      </c>
      <c r="F1190" s="18" t="s">
        <v>14</v>
      </c>
      <c r="G1190" s="27"/>
      <c r="H1190" s="78">
        <f t="shared" si="62"/>
        <v>8882.2199999999993</v>
      </c>
      <c r="I1190" s="27" t="s">
        <v>2018</v>
      </c>
    </row>
    <row r="1191" spans="1:9" s="33" customFormat="1" ht="45" customHeight="1" x14ac:dyDescent="0.25">
      <c r="A1191" s="15" t="s">
        <v>2013</v>
      </c>
      <c r="B1191" s="16" t="s">
        <v>2014</v>
      </c>
      <c r="C1191" s="15">
        <v>12352</v>
      </c>
      <c r="D1191" s="17">
        <v>45219</v>
      </c>
      <c r="E1191" s="27">
        <v>3000</v>
      </c>
      <c r="F1191" s="18" t="s">
        <v>14</v>
      </c>
      <c r="G1191" s="27"/>
      <c r="H1191" s="50">
        <f t="shared" si="62"/>
        <v>3000</v>
      </c>
      <c r="I1191" s="27" t="s">
        <v>15</v>
      </c>
    </row>
    <row r="1192" spans="1:9" s="33" customFormat="1" ht="45" x14ac:dyDescent="0.25">
      <c r="A1192" s="39" t="s">
        <v>2015</v>
      </c>
      <c r="B1192" s="93" t="s">
        <v>2016</v>
      </c>
      <c r="C1192" s="15">
        <v>12362</v>
      </c>
      <c r="D1192" s="17">
        <v>45220</v>
      </c>
      <c r="E1192" s="27">
        <v>4800</v>
      </c>
      <c r="F1192" s="18" t="s">
        <v>14</v>
      </c>
      <c r="G1192" s="27"/>
      <c r="H1192" s="50">
        <f t="shared" si="62"/>
        <v>4800</v>
      </c>
      <c r="I1192" s="27" t="s">
        <v>15</v>
      </c>
    </row>
    <row r="1193" spans="1:9" s="33" customFormat="1" ht="30" x14ac:dyDescent="0.25">
      <c r="A1193" s="39" t="s">
        <v>2041</v>
      </c>
      <c r="B1193" s="93" t="s">
        <v>2043</v>
      </c>
      <c r="C1193" s="15" t="s">
        <v>2042</v>
      </c>
      <c r="D1193" s="17">
        <v>45222</v>
      </c>
      <c r="E1193" s="27">
        <v>29072.45</v>
      </c>
      <c r="F1193" s="18" t="s">
        <v>14</v>
      </c>
      <c r="G1193" s="27">
        <v>29072.45</v>
      </c>
      <c r="H1193" s="50">
        <f t="shared" si="62"/>
        <v>0</v>
      </c>
      <c r="I1193" s="27" t="s">
        <v>19</v>
      </c>
    </row>
    <row r="1194" spans="1:9" s="33" customFormat="1" ht="45" customHeight="1" x14ac:dyDescent="0.25">
      <c r="A1194" s="15" t="s">
        <v>2039</v>
      </c>
      <c r="B1194" s="93" t="s">
        <v>2030</v>
      </c>
      <c r="C1194" s="15" t="s">
        <v>2040</v>
      </c>
      <c r="D1194" s="17">
        <v>45222</v>
      </c>
      <c r="E1194" s="27">
        <v>114231.88</v>
      </c>
      <c r="F1194" s="18" t="s">
        <v>14</v>
      </c>
      <c r="G1194" s="27"/>
      <c r="H1194" s="50">
        <f t="shared" si="62"/>
        <v>114231.88</v>
      </c>
      <c r="I1194" s="27" t="s">
        <v>15</v>
      </c>
    </row>
    <row r="1195" spans="1:9" s="33" customFormat="1" ht="45" customHeight="1" x14ac:dyDescent="0.25">
      <c r="A1195" s="15" t="s">
        <v>303</v>
      </c>
      <c r="B1195" s="93" t="s">
        <v>2049</v>
      </c>
      <c r="C1195" s="15" t="s">
        <v>2044</v>
      </c>
      <c r="D1195" s="17">
        <v>45222</v>
      </c>
      <c r="E1195" s="27">
        <v>47600</v>
      </c>
      <c r="F1195" s="18" t="s">
        <v>14</v>
      </c>
      <c r="G1195" s="27">
        <v>47600</v>
      </c>
      <c r="H1195" s="50">
        <f t="shared" si="62"/>
        <v>0</v>
      </c>
      <c r="I1195" s="27" t="s">
        <v>19</v>
      </c>
    </row>
    <row r="1196" spans="1:9" s="33" customFormat="1" ht="30" customHeight="1" x14ac:dyDescent="0.25">
      <c r="A1196" s="39" t="s">
        <v>303</v>
      </c>
      <c r="B1196" s="93" t="s">
        <v>2046</v>
      </c>
      <c r="C1196" s="15" t="s">
        <v>2045</v>
      </c>
      <c r="D1196" s="17">
        <v>45222</v>
      </c>
      <c r="E1196" s="27">
        <v>11493.33</v>
      </c>
      <c r="F1196" s="18" t="s">
        <v>14</v>
      </c>
      <c r="G1196" s="27"/>
      <c r="H1196" s="50">
        <f t="shared" si="62"/>
        <v>11493.33</v>
      </c>
      <c r="I1196" s="27" t="s">
        <v>15</v>
      </c>
    </row>
    <row r="1197" spans="1:9" s="33" customFormat="1" ht="60" customHeight="1" x14ac:dyDescent="0.25">
      <c r="A1197" s="39" t="s">
        <v>303</v>
      </c>
      <c r="B1197" s="93" t="s">
        <v>2021</v>
      </c>
      <c r="C1197" s="15" t="s">
        <v>2020</v>
      </c>
      <c r="D1197" s="26">
        <v>45223</v>
      </c>
      <c r="E1197" s="27">
        <v>241500</v>
      </c>
      <c r="F1197" s="27" t="s">
        <v>14</v>
      </c>
      <c r="G1197" s="27">
        <v>241500</v>
      </c>
      <c r="H1197" s="50">
        <f t="shared" si="62"/>
        <v>0</v>
      </c>
      <c r="I1197" s="18" t="s">
        <v>19</v>
      </c>
    </row>
    <row r="1198" spans="1:9" s="33" customFormat="1" ht="60" x14ac:dyDescent="0.25">
      <c r="A1198" s="39" t="s">
        <v>84</v>
      </c>
      <c r="B1198" s="93" t="s">
        <v>2096</v>
      </c>
      <c r="C1198" s="15" t="s">
        <v>2097</v>
      </c>
      <c r="D1198" s="17">
        <v>45223</v>
      </c>
      <c r="E1198" s="27">
        <v>4420</v>
      </c>
      <c r="F1198" s="18" t="s">
        <v>14</v>
      </c>
      <c r="G1198" s="27"/>
      <c r="H1198" s="50">
        <f t="shared" si="62"/>
        <v>4420</v>
      </c>
      <c r="I1198" s="27" t="s">
        <v>15</v>
      </c>
    </row>
    <row r="1199" spans="1:9" s="33" customFormat="1" ht="45" x14ac:dyDescent="0.25">
      <c r="A1199" s="39" t="s">
        <v>486</v>
      </c>
      <c r="B1199" s="93" t="s">
        <v>2077</v>
      </c>
      <c r="C1199" s="15" t="s">
        <v>2076</v>
      </c>
      <c r="D1199" s="26">
        <v>45223</v>
      </c>
      <c r="E1199" s="27">
        <v>204140</v>
      </c>
      <c r="F1199" s="27" t="s">
        <v>14</v>
      </c>
      <c r="G1199" s="27"/>
      <c r="H1199" s="50">
        <f t="shared" si="62"/>
        <v>204140</v>
      </c>
      <c r="I1199" s="18" t="s">
        <v>15</v>
      </c>
    </row>
    <row r="1200" spans="1:9" s="33" customFormat="1" ht="45" customHeight="1" x14ac:dyDescent="0.25">
      <c r="A1200" s="15" t="s">
        <v>84</v>
      </c>
      <c r="B1200" s="16" t="s">
        <v>2098</v>
      </c>
      <c r="C1200" s="15" t="s">
        <v>2099</v>
      </c>
      <c r="D1200" s="17">
        <v>45225</v>
      </c>
      <c r="E1200" s="27">
        <v>4940</v>
      </c>
      <c r="F1200" s="18" t="s">
        <v>14</v>
      </c>
      <c r="G1200" s="27"/>
      <c r="H1200" s="18">
        <f t="shared" si="62"/>
        <v>4940</v>
      </c>
      <c r="I1200" s="27" t="s">
        <v>15</v>
      </c>
    </row>
    <row r="1201" spans="1:11" s="33" customFormat="1" ht="45" customHeight="1" x14ac:dyDescent="0.25">
      <c r="A1201" s="15" t="s">
        <v>84</v>
      </c>
      <c r="B1201" s="93" t="s">
        <v>2101</v>
      </c>
      <c r="C1201" s="15" t="s">
        <v>2100</v>
      </c>
      <c r="D1201" s="17">
        <v>45225</v>
      </c>
      <c r="E1201" s="87">
        <v>4680</v>
      </c>
      <c r="F1201" s="18" t="s">
        <v>14</v>
      </c>
      <c r="G1201" s="87"/>
      <c r="H1201" s="18">
        <f t="shared" si="62"/>
        <v>4680</v>
      </c>
      <c r="I1201" s="27" t="s">
        <v>15</v>
      </c>
    </row>
    <row r="1202" spans="1:11" s="33" customFormat="1" ht="45" customHeight="1" x14ac:dyDescent="0.25">
      <c r="A1202" s="15" t="s">
        <v>2082</v>
      </c>
      <c r="B1202" s="34" t="s">
        <v>2083</v>
      </c>
      <c r="C1202" s="15">
        <v>12420</v>
      </c>
      <c r="D1202" s="17">
        <v>45224</v>
      </c>
      <c r="E1202" s="27">
        <v>4000</v>
      </c>
      <c r="F1202" s="18" t="s">
        <v>14</v>
      </c>
      <c r="G1202" s="27"/>
      <c r="H1202" s="18">
        <f t="shared" si="62"/>
        <v>4000</v>
      </c>
      <c r="I1202" s="27" t="s">
        <v>15</v>
      </c>
    </row>
    <row r="1203" spans="1:11" s="33" customFormat="1" ht="45" customHeight="1" x14ac:dyDescent="0.25">
      <c r="A1203" s="15" t="s">
        <v>113</v>
      </c>
      <c r="B1203" s="93" t="s">
        <v>2084</v>
      </c>
      <c r="C1203" s="15">
        <v>12434</v>
      </c>
      <c r="D1203" s="17">
        <v>45225</v>
      </c>
      <c r="E1203" s="87">
        <v>2800</v>
      </c>
      <c r="F1203" s="18" t="s">
        <v>14</v>
      </c>
      <c r="G1203" s="87"/>
      <c r="H1203" s="18">
        <f t="shared" si="62"/>
        <v>2800</v>
      </c>
      <c r="I1203" s="27" t="s">
        <v>15</v>
      </c>
    </row>
    <row r="1204" spans="1:11" s="33" customFormat="1" ht="45" customHeight="1" x14ac:dyDescent="0.25">
      <c r="A1204" s="15" t="s">
        <v>2066</v>
      </c>
      <c r="B1204" s="93" t="s">
        <v>2067</v>
      </c>
      <c r="C1204" s="15" t="s">
        <v>2031</v>
      </c>
      <c r="D1204" s="26">
        <v>45225</v>
      </c>
      <c r="E1204" s="87">
        <v>233640</v>
      </c>
      <c r="F1204" s="27" t="s">
        <v>14</v>
      </c>
      <c r="G1204" s="87"/>
      <c r="H1204" s="18">
        <f t="shared" si="62"/>
        <v>233640</v>
      </c>
      <c r="I1204" s="18" t="s">
        <v>15</v>
      </c>
    </row>
    <row r="1205" spans="1:11" s="33" customFormat="1" ht="75" customHeight="1" x14ac:dyDescent="0.25">
      <c r="A1205" s="15" t="s">
        <v>2085</v>
      </c>
      <c r="B1205" s="93" t="s">
        <v>2086</v>
      </c>
      <c r="C1205" s="15">
        <v>12445</v>
      </c>
      <c r="D1205" s="17">
        <v>45226</v>
      </c>
      <c r="E1205" s="27">
        <v>7800</v>
      </c>
      <c r="F1205" s="18" t="s">
        <v>14</v>
      </c>
      <c r="G1205" s="27">
        <v>7800</v>
      </c>
      <c r="H1205" s="50">
        <f t="shared" si="62"/>
        <v>0</v>
      </c>
      <c r="I1205" s="27" t="s">
        <v>19</v>
      </c>
    </row>
    <row r="1206" spans="1:11" s="33" customFormat="1" ht="65.25" customHeight="1" x14ac:dyDescent="0.25">
      <c r="A1206" s="15" t="s">
        <v>303</v>
      </c>
      <c r="B1206" s="82" t="s">
        <v>1943</v>
      </c>
      <c r="C1206" s="15" t="s">
        <v>2047</v>
      </c>
      <c r="D1206" s="17">
        <v>45226</v>
      </c>
      <c r="E1206" s="27">
        <v>11265.8</v>
      </c>
      <c r="F1206" s="18" t="s">
        <v>14</v>
      </c>
      <c r="G1206" s="27">
        <v>11265.8</v>
      </c>
      <c r="H1206" s="50">
        <f t="shared" si="62"/>
        <v>0</v>
      </c>
      <c r="I1206" s="27" t="s">
        <v>19</v>
      </c>
    </row>
    <row r="1207" spans="1:11" s="33" customFormat="1" ht="54" customHeight="1" x14ac:dyDescent="0.25">
      <c r="A1207" s="15" t="s">
        <v>303</v>
      </c>
      <c r="B1207" s="34" t="s">
        <v>172</v>
      </c>
      <c r="C1207" s="15" t="s">
        <v>2047</v>
      </c>
      <c r="D1207" s="17">
        <v>45226</v>
      </c>
      <c r="E1207" s="27">
        <v>852</v>
      </c>
      <c r="F1207" s="18" t="s">
        <v>14</v>
      </c>
      <c r="G1207" s="27">
        <v>852</v>
      </c>
      <c r="H1207" s="18">
        <f t="shared" si="62"/>
        <v>0</v>
      </c>
      <c r="I1207" s="27" t="s">
        <v>19</v>
      </c>
    </row>
    <row r="1208" spans="1:11" s="33" customFormat="1" ht="57.75" customHeight="1" x14ac:dyDescent="0.25">
      <c r="A1208" s="15" t="s">
        <v>303</v>
      </c>
      <c r="B1208" s="82" t="s">
        <v>173</v>
      </c>
      <c r="C1208" s="15" t="s">
        <v>2047</v>
      </c>
      <c r="D1208" s="17">
        <v>45226</v>
      </c>
      <c r="E1208" s="27">
        <v>850.8</v>
      </c>
      <c r="F1208" s="18" t="s">
        <v>14</v>
      </c>
      <c r="G1208" s="27">
        <v>850.8</v>
      </c>
      <c r="H1208" s="50">
        <f t="shared" si="62"/>
        <v>0</v>
      </c>
      <c r="I1208" s="27" t="s">
        <v>19</v>
      </c>
    </row>
    <row r="1209" spans="1:11" s="33" customFormat="1" ht="40.5" customHeight="1" x14ac:dyDescent="0.25">
      <c r="A1209" s="15" t="s">
        <v>303</v>
      </c>
      <c r="B1209" s="34" t="s">
        <v>174</v>
      </c>
      <c r="C1209" s="15" t="s">
        <v>2047</v>
      </c>
      <c r="D1209" s="17">
        <v>45226</v>
      </c>
      <c r="E1209" s="27">
        <v>144</v>
      </c>
      <c r="F1209" s="18" t="s">
        <v>14</v>
      </c>
      <c r="G1209" s="27">
        <v>144</v>
      </c>
      <c r="H1209" s="18">
        <f t="shared" si="62"/>
        <v>0</v>
      </c>
      <c r="I1209" s="27" t="s">
        <v>19</v>
      </c>
      <c r="K1209" s="86"/>
    </row>
    <row r="1210" spans="1:11" s="33" customFormat="1" ht="65.25" customHeight="1" x14ac:dyDescent="0.25">
      <c r="A1210" s="15" t="s">
        <v>303</v>
      </c>
      <c r="B1210" s="16" t="s">
        <v>970</v>
      </c>
      <c r="C1210" s="15" t="s">
        <v>2047</v>
      </c>
      <c r="D1210" s="17">
        <v>45226</v>
      </c>
      <c r="E1210" s="27">
        <v>25</v>
      </c>
      <c r="F1210" s="18" t="s">
        <v>14</v>
      </c>
      <c r="G1210" s="27">
        <v>25</v>
      </c>
      <c r="H1210" s="18">
        <f t="shared" ref="H1210:H1217" si="63">+E1210-G1210</f>
        <v>0</v>
      </c>
      <c r="I1210" s="27" t="s">
        <v>19</v>
      </c>
      <c r="K1210" s="86"/>
    </row>
    <row r="1211" spans="1:11" s="33" customFormat="1" ht="30" customHeight="1" x14ac:dyDescent="0.25">
      <c r="A1211" s="15" t="s">
        <v>84</v>
      </c>
      <c r="B1211" s="16" t="s">
        <v>2075</v>
      </c>
      <c r="C1211" s="15" t="s">
        <v>2074</v>
      </c>
      <c r="D1211" s="17">
        <v>45226</v>
      </c>
      <c r="E1211" s="27">
        <v>3575</v>
      </c>
      <c r="F1211" s="18" t="s">
        <v>14</v>
      </c>
      <c r="G1211" s="27"/>
      <c r="H1211" s="18">
        <f t="shared" si="63"/>
        <v>3575</v>
      </c>
      <c r="I1211" s="27" t="s">
        <v>15</v>
      </c>
      <c r="K1211" s="86"/>
    </row>
    <row r="1212" spans="1:11" s="33" customFormat="1" ht="62.25" customHeight="1" x14ac:dyDescent="0.25">
      <c r="A1212" s="15" t="s">
        <v>281</v>
      </c>
      <c r="B1212" s="16" t="s">
        <v>2081</v>
      </c>
      <c r="C1212" s="15" t="s">
        <v>2080</v>
      </c>
      <c r="D1212" s="17">
        <v>45226</v>
      </c>
      <c r="E1212" s="27">
        <v>11891.74</v>
      </c>
      <c r="F1212" s="18" t="s">
        <v>14</v>
      </c>
      <c r="G1212" s="18">
        <v>11891.74</v>
      </c>
      <c r="H1212" s="18">
        <f t="shared" si="63"/>
        <v>0</v>
      </c>
      <c r="I1212" s="18" t="s">
        <v>19</v>
      </c>
      <c r="K1212" s="86"/>
    </row>
    <row r="1213" spans="1:11" s="33" customFormat="1" ht="67.5" customHeight="1" x14ac:dyDescent="0.25">
      <c r="A1213" s="15" t="s">
        <v>281</v>
      </c>
      <c r="B1213" s="16" t="s">
        <v>2064</v>
      </c>
      <c r="C1213" s="15" t="s">
        <v>2065</v>
      </c>
      <c r="D1213" s="17">
        <v>45226</v>
      </c>
      <c r="E1213" s="87">
        <v>41846.800000000003</v>
      </c>
      <c r="F1213" s="18" t="s">
        <v>14</v>
      </c>
      <c r="G1213" s="97">
        <v>41846.800000000003</v>
      </c>
      <c r="H1213" s="18">
        <f t="shared" si="63"/>
        <v>0</v>
      </c>
      <c r="I1213" s="18" t="s">
        <v>19</v>
      </c>
      <c r="K1213" s="86"/>
    </row>
    <row r="1214" spans="1:11" s="33" customFormat="1" ht="36.75" customHeight="1" x14ac:dyDescent="0.25">
      <c r="A1214" s="15" t="s">
        <v>281</v>
      </c>
      <c r="B1214" s="93" t="s">
        <v>2070</v>
      </c>
      <c r="C1214" s="15" t="s">
        <v>2071</v>
      </c>
      <c r="D1214" s="17">
        <v>45226</v>
      </c>
      <c r="E1214" s="87">
        <v>65842.490000000005</v>
      </c>
      <c r="F1214" s="18" t="s">
        <v>14</v>
      </c>
      <c r="G1214" s="87">
        <v>65842.490000000005</v>
      </c>
      <c r="H1214" s="18">
        <f t="shared" si="63"/>
        <v>0</v>
      </c>
      <c r="I1214" s="18" t="s">
        <v>19</v>
      </c>
    </row>
    <row r="1215" spans="1:11" s="33" customFormat="1" ht="65.25" customHeight="1" x14ac:dyDescent="0.25">
      <c r="A1215" s="15" t="s">
        <v>281</v>
      </c>
      <c r="B1215" s="16" t="s">
        <v>2070</v>
      </c>
      <c r="C1215" s="15" t="s">
        <v>2072</v>
      </c>
      <c r="D1215" s="17">
        <v>45226</v>
      </c>
      <c r="E1215" s="27">
        <f>1814.8-706.74</f>
        <v>1108.06</v>
      </c>
      <c r="F1215" s="18" t="s">
        <v>14</v>
      </c>
      <c r="G1215" s="27">
        <f>1814.8-706.74</f>
        <v>1108.06</v>
      </c>
      <c r="H1215" s="18">
        <f t="shared" si="63"/>
        <v>0</v>
      </c>
      <c r="I1215" s="18" t="s">
        <v>19</v>
      </c>
    </row>
    <row r="1216" spans="1:11" s="33" customFormat="1" ht="53.25" customHeight="1" x14ac:dyDescent="0.25">
      <c r="A1216" s="15" t="s">
        <v>281</v>
      </c>
      <c r="B1216" s="16" t="s">
        <v>2070</v>
      </c>
      <c r="C1216" s="15" t="s">
        <v>2073</v>
      </c>
      <c r="D1216" s="17">
        <v>45226</v>
      </c>
      <c r="E1216" s="27">
        <v>1293.5</v>
      </c>
      <c r="F1216" s="18" t="s">
        <v>14</v>
      </c>
      <c r="G1216" s="27">
        <v>1293.5</v>
      </c>
      <c r="H1216" s="18">
        <f t="shared" si="63"/>
        <v>0</v>
      </c>
      <c r="I1216" s="18" t="s">
        <v>19</v>
      </c>
    </row>
    <row r="1217" spans="1:11" s="33" customFormat="1" ht="60" customHeight="1" x14ac:dyDescent="0.25">
      <c r="A1217" s="15" t="s">
        <v>2087</v>
      </c>
      <c r="B1217" s="16" t="s">
        <v>2088</v>
      </c>
      <c r="C1217" s="15">
        <v>12488</v>
      </c>
      <c r="D1217" s="17">
        <v>45229</v>
      </c>
      <c r="E1217" s="27">
        <v>2800</v>
      </c>
      <c r="F1217" s="18" t="s">
        <v>14</v>
      </c>
      <c r="G1217" s="27"/>
      <c r="H1217" s="50">
        <f t="shared" si="63"/>
        <v>2800</v>
      </c>
      <c r="I1217" s="27" t="s">
        <v>15</v>
      </c>
      <c r="K1217" s="86"/>
    </row>
    <row r="1218" spans="1:11" s="33" customFormat="1" ht="30.75" customHeight="1" x14ac:dyDescent="0.25">
      <c r="A1218" s="15" t="s">
        <v>67</v>
      </c>
      <c r="B1218" s="16" t="s">
        <v>2063</v>
      </c>
      <c r="C1218" s="15"/>
      <c r="D1218" s="26">
        <v>45229</v>
      </c>
      <c r="E1218" s="27">
        <f>219.37+438.75+1170+2681.24</f>
        <v>4509.3599999999997</v>
      </c>
      <c r="F1218" s="18" t="s">
        <v>14</v>
      </c>
      <c r="G1218" s="27">
        <v>4509.3599999999997</v>
      </c>
      <c r="H1218" s="50">
        <f>E1218-G1218</f>
        <v>0</v>
      </c>
      <c r="I1218" s="27" t="s">
        <v>19</v>
      </c>
    </row>
    <row r="1219" spans="1:11" s="33" customFormat="1" ht="75" x14ac:dyDescent="0.25">
      <c r="A1219" s="15" t="s">
        <v>303</v>
      </c>
      <c r="B1219" s="16" t="s">
        <v>2102</v>
      </c>
      <c r="C1219" s="15" t="s">
        <v>783</v>
      </c>
      <c r="D1219" s="26">
        <v>45229</v>
      </c>
      <c r="E1219" s="27">
        <v>7700</v>
      </c>
      <c r="F1219" s="18" t="s">
        <v>14</v>
      </c>
      <c r="G1219" s="27">
        <v>7700</v>
      </c>
      <c r="H1219" s="50">
        <f>E1219-G1219</f>
        <v>0</v>
      </c>
      <c r="I1219" s="27" t="s">
        <v>19</v>
      </c>
      <c r="K1219" s="86"/>
    </row>
    <row r="1220" spans="1:11" s="33" customFormat="1" ht="90" x14ac:dyDescent="0.25">
      <c r="A1220" s="15" t="s">
        <v>303</v>
      </c>
      <c r="B1220" s="82" t="s">
        <v>2103</v>
      </c>
      <c r="C1220" s="15" t="s">
        <v>783</v>
      </c>
      <c r="D1220" s="26">
        <v>45229</v>
      </c>
      <c r="E1220" s="27">
        <v>2000</v>
      </c>
      <c r="F1220" s="18" t="s">
        <v>14</v>
      </c>
      <c r="G1220" s="27"/>
      <c r="H1220" s="50">
        <f>E1220-G1220</f>
        <v>2000</v>
      </c>
      <c r="I1220" s="27" t="s">
        <v>15</v>
      </c>
      <c r="K1220" s="86"/>
    </row>
    <row r="1221" spans="1:11" s="33" customFormat="1" ht="45" x14ac:dyDescent="0.25">
      <c r="A1221" s="15" t="s">
        <v>2089</v>
      </c>
      <c r="B1221" s="16" t="s">
        <v>2090</v>
      </c>
      <c r="C1221" s="15">
        <v>12503</v>
      </c>
      <c r="D1221" s="17">
        <v>45230</v>
      </c>
      <c r="E1221" s="27">
        <v>3400</v>
      </c>
      <c r="F1221" s="18" t="s">
        <v>14</v>
      </c>
      <c r="G1221" s="27"/>
      <c r="H1221" s="50">
        <f t="shared" ref="H1221:H1228" si="64">+E1221-G1221</f>
        <v>3400</v>
      </c>
      <c r="I1221" s="27" t="s">
        <v>15</v>
      </c>
    </row>
    <row r="1222" spans="1:11" s="33" customFormat="1" ht="75" x14ac:dyDescent="0.25">
      <c r="A1222" s="15" t="s">
        <v>303</v>
      </c>
      <c r="B1222" s="82" t="s">
        <v>2094</v>
      </c>
      <c r="C1222" s="15" t="s">
        <v>2052</v>
      </c>
      <c r="D1222" s="17">
        <v>45230</v>
      </c>
      <c r="E1222" s="27">
        <v>229900</v>
      </c>
      <c r="F1222" s="18" t="s">
        <v>14</v>
      </c>
      <c r="G1222" s="27"/>
      <c r="H1222" s="50">
        <f t="shared" si="64"/>
        <v>229900</v>
      </c>
      <c r="I1222" s="27" t="s">
        <v>15</v>
      </c>
    </row>
    <row r="1223" spans="1:11" s="33" customFormat="1" ht="75" x14ac:dyDescent="0.25">
      <c r="A1223" s="15" t="s">
        <v>303</v>
      </c>
      <c r="B1223" s="82" t="s">
        <v>2054</v>
      </c>
      <c r="C1223" s="15" t="s">
        <v>2053</v>
      </c>
      <c r="D1223" s="17">
        <v>45230</v>
      </c>
      <c r="E1223" s="27">
        <v>15431.48</v>
      </c>
      <c r="F1223" s="18" t="s">
        <v>14</v>
      </c>
      <c r="G1223" s="27"/>
      <c r="H1223" s="50">
        <f t="shared" si="64"/>
        <v>15431.48</v>
      </c>
      <c r="I1223" s="27" t="s">
        <v>15</v>
      </c>
    </row>
    <row r="1224" spans="1:11" s="33" customFormat="1" ht="60" x14ac:dyDescent="0.25">
      <c r="A1224" s="15" t="s">
        <v>96</v>
      </c>
      <c r="B1224" s="82" t="s">
        <v>139</v>
      </c>
      <c r="C1224" s="15" t="s">
        <v>2078</v>
      </c>
      <c r="D1224" s="17">
        <v>45230</v>
      </c>
      <c r="E1224" s="27">
        <v>193300</v>
      </c>
      <c r="F1224" s="18" t="s">
        <v>14</v>
      </c>
      <c r="G1224" s="27"/>
      <c r="H1224" s="50">
        <f t="shared" si="64"/>
        <v>193300</v>
      </c>
      <c r="I1224" s="27" t="s">
        <v>15</v>
      </c>
    </row>
    <row r="1225" spans="1:11" s="33" customFormat="1" ht="60" x14ac:dyDescent="0.25">
      <c r="A1225" s="15" t="s">
        <v>96</v>
      </c>
      <c r="B1225" s="16" t="s">
        <v>139</v>
      </c>
      <c r="C1225" s="15" t="s">
        <v>2095</v>
      </c>
      <c r="D1225" s="17">
        <v>45230</v>
      </c>
      <c r="E1225" s="87">
        <v>110000</v>
      </c>
      <c r="F1225" s="18" t="s">
        <v>14</v>
      </c>
      <c r="G1225" s="87"/>
      <c r="H1225" s="50">
        <f t="shared" si="64"/>
        <v>110000</v>
      </c>
      <c r="I1225" s="27" t="s">
        <v>15</v>
      </c>
    </row>
    <row r="1226" spans="1:11" s="33" customFormat="1" ht="60" x14ac:dyDescent="0.25">
      <c r="A1226" s="15" t="s">
        <v>96</v>
      </c>
      <c r="B1226" s="16" t="s">
        <v>139</v>
      </c>
      <c r="C1226" s="15" t="s">
        <v>2079</v>
      </c>
      <c r="D1226" s="17">
        <v>45230</v>
      </c>
      <c r="E1226" s="87">
        <v>120000</v>
      </c>
      <c r="F1226" s="18" t="s">
        <v>14</v>
      </c>
      <c r="G1226" s="87"/>
      <c r="H1226" s="50">
        <f t="shared" si="64"/>
        <v>120000</v>
      </c>
      <c r="I1226" s="27" t="s">
        <v>15</v>
      </c>
    </row>
    <row r="1227" spans="1:11" s="33" customFormat="1" ht="64.5" customHeight="1" x14ac:dyDescent="0.25">
      <c r="A1227" s="15" t="s">
        <v>16</v>
      </c>
      <c r="B1227" s="16" t="s">
        <v>2055</v>
      </c>
      <c r="C1227" s="15" t="s">
        <v>2056</v>
      </c>
      <c r="D1227" s="17">
        <v>45230</v>
      </c>
      <c r="E1227" s="87">
        <v>740107.81</v>
      </c>
      <c r="F1227" s="18" t="s">
        <v>14</v>
      </c>
      <c r="G1227" s="87">
        <v>740107.81</v>
      </c>
      <c r="H1227" s="18">
        <f t="shared" si="64"/>
        <v>0</v>
      </c>
      <c r="I1227" s="27" t="s">
        <v>19</v>
      </c>
    </row>
    <row r="1228" spans="1:11" s="33" customFormat="1" ht="60" x14ac:dyDescent="0.25">
      <c r="A1228" s="15" t="s">
        <v>16</v>
      </c>
      <c r="B1228" s="16" t="s">
        <v>2055</v>
      </c>
      <c r="C1228" s="15" t="s">
        <v>2057</v>
      </c>
      <c r="D1228" s="17">
        <v>45230</v>
      </c>
      <c r="E1228" s="87">
        <v>13445.51</v>
      </c>
      <c r="F1228" s="18" t="s">
        <v>14</v>
      </c>
      <c r="G1228" s="87">
        <v>13445.51</v>
      </c>
      <c r="H1228" s="18">
        <f t="shared" si="64"/>
        <v>0</v>
      </c>
      <c r="I1228" s="27" t="s">
        <v>19</v>
      </c>
    </row>
    <row r="1229" spans="1:11" s="33" customFormat="1" x14ac:dyDescent="0.25">
      <c r="A1229" s="25" t="s">
        <v>1925</v>
      </c>
      <c r="B1229" s="16"/>
      <c r="C1229" s="15"/>
      <c r="D1229" s="35"/>
      <c r="E1229" s="106">
        <f>SUM(E1114:E1228)</f>
        <v>14598960.220000004</v>
      </c>
      <c r="F1229" s="106">
        <f t="shared" ref="F1229:H1229" si="65">SUM(F1114:F1228)</f>
        <v>0</v>
      </c>
      <c r="G1229" s="106">
        <f t="shared" si="65"/>
        <v>12435364.820000002</v>
      </c>
      <c r="H1229" s="106">
        <f t="shared" si="65"/>
        <v>2163595.4</v>
      </c>
      <c r="I1229" s="24"/>
    </row>
    <row r="1230" spans="1:11" s="33" customFormat="1" ht="75" x14ac:dyDescent="0.25">
      <c r="A1230" s="15" t="s">
        <v>2134</v>
      </c>
      <c r="B1230" s="40" t="s">
        <v>2136</v>
      </c>
      <c r="C1230" s="15" t="s">
        <v>2135</v>
      </c>
      <c r="D1230" s="17">
        <v>45138</v>
      </c>
      <c r="E1230" s="87">
        <v>724.41</v>
      </c>
      <c r="F1230" s="18" t="s">
        <v>14</v>
      </c>
      <c r="G1230" s="87"/>
      <c r="H1230" s="27">
        <f t="shared" ref="H1230:H1261" si="66">+E1230-G1230</f>
        <v>724.41</v>
      </c>
      <c r="I1230" s="18" t="s">
        <v>15</v>
      </c>
    </row>
    <row r="1231" spans="1:11" s="33" customFormat="1" ht="60" customHeight="1" x14ac:dyDescent="0.25">
      <c r="A1231" s="15" t="s">
        <v>2209</v>
      </c>
      <c r="B1231" s="16" t="s">
        <v>137</v>
      </c>
      <c r="C1231" s="15" t="s">
        <v>2210</v>
      </c>
      <c r="D1231" s="17">
        <v>45200</v>
      </c>
      <c r="E1231" s="87">
        <v>162840</v>
      </c>
      <c r="F1231" s="18" t="s">
        <v>14</v>
      </c>
      <c r="G1231" s="87"/>
      <c r="H1231" s="27">
        <f t="shared" si="66"/>
        <v>162840</v>
      </c>
      <c r="I1231" s="18" t="s">
        <v>15</v>
      </c>
    </row>
    <row r="1232" spans="1:11" s="33" customFormat="1" ht="60" customHeight="1" x14ac:dyDescent="0.25">
      <c r="A1232" s="15" t="s">
        <v>672</v>
      </c>
      <c r="B1232" s="16" t="s">
        <v>2126</v>
      </c>
      <c r="C1232" s="15" t="s">
        <v>2127</v>
      </c>
      <c r="D1232" s="17">
        <v>45202</v>
      </c>
      <c r="E1232" s="27">
        <v>4584</v>
      </c>
      <c r="F1232" s="18" t="s">
        <v>14</v>
      </c>
      <c r="G1232" s="27"/>
      <c r="H1232" s="18">
        <f t="shared" si="66"/>
        <v>4584</v>
      </c>
      <c r="I1232" s="18" t="s">
        <v>2018</v>
      </c>
    </row>
    <row r="1233" spans="1:9" s="33" customFormat="1" ht="60" customHeight="1" x14ac:dyDescent="0.25">
      <c r="A1233" s="15" t="s">
        <v>672</v>
      </c>
      <c r="B1233" s="16" t="s">
        <v>2126</v>
      </c>
      <c r="C1233" s="15" t="s">
        <v>2128</v>
      </c>
      <c r="D1233" s="17">
        <v>45202</v>
      </c>
      <c r="E1233" s="27">
        <v>4584</v>
      </c>
      <c r="F1233" s="18" t="s">
        <v>14</v>
      </c>
      <c r="G1233" s="27"/>
      <c r="H1233" s="18">
        <f t="shared" si="66"/>
        <v>4584</v>
      </c>
      <c r="I1233" s="18" t="s">
        <v>2018</v>
      </c>
    </row>
    <row r="1234" spans="1:9" s="33" customFormat="1" ht="43.5" customHeight="1" x14ac:dyDescent="0.25">
      <c r="A1234" s="15" t="s">
        <v>672</v>
      </c>
      <c r="B1234" s="16" t="s">
        <v>2126</v>
      </c>
      <c r="C1234" s="15" t="s">
        <v>2129</v>
      </c>
      <c r="D1234" s="17">
        <v>45202</v>
      </c>
      <c r="E1234" s="27">
        <v>1528</v>
      </c>
      <c r="F1234" s="18" t="s">
        <v>14</v>
      </c>
      <c r="G1234" s="27"/>
      <c r="H1234" s="18">
        <f t="shared" si="66"/>
        <v>1528</v>
      </c>
      <c r="I1234" s="18" t="s">
        <v>2018</v>
      </c>
    </row>
    <row r="1235" spans="1:9" s="33" customFormat="1" ht="89.25" customHeight="1" x14ac:dyDescent="0.25">
      <c r="A1235" s="15" t="s">
        <v>2211</v>
      </c>
      <c r="B1235" s="93" t="s">
        <v>2212</v>
      </c>
      <c r="C1235" s="15" t="s">
        <v>2213</v>
      </c>
      <c r="D1235" s="17">
        <v>45215</v>
      </c>
      <c r="E1235" s="27">
        <v>81762.2</v>
      </c>
      <c r="F1235" s="18" t="s">
        <v>14</v>
      </c>
      <c r="G1235" s="27"/>
      <c r="H1235" s="50">
        <f t="shared" si="66"/>
        <v>81762.2</v>
      </c>
      <c r="I1235" s="18" t="s">
        <v>2018</v>
      </c>
    </row>
    <row r="1236" spans="1:9" s="33" customFormat="1" ht="89.25" customHeight="1" x14ac:dyDescent="0.25">
      <c r="A1236" s="39" t="s">
        <v>2209</v>
      </c>
      <c r="B1236" s="34" t="s">
        <v>2237</v>
      </c>
      <c r="C1236" s="39" t="s">
        <v>2238</v>
      </c>
      <c r="D1236" s="17">
        <v>45200</v>
      </c>
      <c r="E1236" s="27">
        <v>49560</v>
      </c>
      <c r="F1236" s="18" t="s">
        <v>14</v>
      </c>
      <c r="G1236" s="27"/>
      <c r="H1236" s="78">
        <f t="shared" si="66"/>
        <v>49560</v>
      </c>
      <c r="I1236" s="18" t="s">
        <v>15</v>
      </c>
    </row>
    <row r="1237" spans="1:9" s="33" customFormat="1" ht="89.25" customHeight="1" x14ac:dyDescent="0.25">
      <c r="A1237" s="39" t="s">
        <v>561</v>
      </c>
      <c r="B1237" s="34" t="s">
        <v>2277</v>
      </c>
      <c r="C1237" s="39" t="s">
        <v>2276</v>
      </c>
      <c r="D1237" s="17">
        <v>45210</v>
      </c>
      <c r="E1237" s="27">
        <v>224213.83</v>
      </c>
      <c r="F1237" s="18" t="s">
        <v>14</v>
      </c>
      <c r="G1237" s="27"/>
      <c r="H1237" s="27">
        <f t="shared" si="66"/>
        <v>224213.83</v>
      </c>
      <c r="I1237" s="18" t="s">
        <v>15</v>
      </c>
    </row>
    <row r="1238" spans="1:9" s="33" customFormat="1" ht="89.25" customHeight="1" x14ac:dyDescent="0.25">
      <c r="A1238" s="39" t="s">
        <v>1700</v>
      </c>
      <c r="B1238" s="34" t="s">
        <v>2257</v>
      </c>
      <c r="C1238" s="39" t="s">
        <v>2258</v>
      </c>
      <c r="D1238" s="17">
        <v>45226</v>
      </c>
      <c r="E1238" s="27">
        <v>1591.2</v>
      </c>
      <c r="F1238" s="18" t="s">
        <v>14</v>
      </c>
      <c r="G1238" s="27"/>
      <c r="H1238" s="27">
        <f t="shared" si="66"/>
        <v>1591.2</v>
      </c>
      <c r="I1238" s="18" t="s">
        <v>15</v>
      </c>
    </row>
    <row r="1239" spans="1:9" s="33" customFormat="1" ht="89.25" customHeight="1" x14ac:dyDescent="0.25">
      <c r="A1239" s="39" t="s">
        <v>2214</v>
      </c>
      <c r="B1239" s="34" t="s">
        <v>2240</v>
      </c>
      <c r="C1239" s="39" t="s">
        <v>2239</v>
      </c>
      <c r="D1239" s="17">
        <v>45231</v>
      </c>
      <c r="E1239" s="27">
        <v>19780.34</v>
      </c>
      <c r="F1239" s="18" t="s">
        <v>14</v>
      </c>
      <c r="G1239" s="27"/>
      <c r="H1239" s="27">
        <f t="shared" si="66"/>
        <v>19780.34</v>
      </c>
      <c r="I1239" s="18" t="s">
        <v>15</v>
      </c>
    </row>
    <row r="1240" spans="1:9" s="33" customFormat="1" ht="89.25" customHeight="1" x14ac:dyDescent="0.25">
      <c r="A1240" s="39" t="s">
        <v>2214</v>
      </c>
      <c r="B1240" s="82" t="s">
        <v>2215</v>
      </c>
      <c r="C1240" s="39" t="s">
        <v>2216</v>
      </c>
      <c r="D1240" s="17">
        <v>45231</v>
      </c>
      <c r="E1240" s="27">
        <v>51392.54</v>
      </c>
      <c r="F1240" s="18" t="s">
        <v>14</v>
      </c>
      <c r="G1240" s="27"/>
      <c r="H1240" s="50">
        <f t="shared" si="66"/>
        <v>51392.54</v>
      </c>
      <c r="I1240" s="18" t="s">
        <v>2018</v>
      </c>
    </row>
    <row r="1241" spans="1:9" s="33" customFormat="1" ht="90" customHeight="1" x14ac:dyDescent="0.25">
      <c r="A1241" s="39" t="s">
        <v>166</v>
      </c>
      <c r="B1241" s="80" t="s">
        <v>2107</v>
      </c>
      <c r="C1241" s="39" t="s">
        <v>2108</v>
      </c>
      <c r="D1241" s="17">
        <v>45231</v>
      </c>
      <c r="E1241" s="27">
        <v>19728.28</v>
      </c>
      <c r="F1241" s="18" t="s">
        <v>14</v>
      </c>
      <c r="G1241" s="27">
        <v>19728.28</v>
      </c>
      <c r="H1241" s="78">
        <f t="shared" si="66"/>
        <v>0</v>
      </c>
      <c r="I1241" s="18" t="s">
        <v>19</v>
      </c>
    </row>
    <row r="1242" spans="1:9" s="33" customFormat="1" ht="89.25" customHeight="1" x14ac:dyDescent="0.25">
      <c r="A1242" s="39" t="s">
        <v>153</v>
      </c>
      <c r="B1242" s="16" t="s">
        <v>154</v>
      </c>
      <c r="C1242" s="39" t="s">
        <v>2161</v>
      </c>
      <c r="D1242" s="26">
        <v>45231</v>
      </c>
      <c r="E1242" s="27">
        <v>4269</v>
      </c>
      <c r="F1242" s="18" t="s">
        <v>14</v>
      </c>
      <c r="G1242" s="18"/>
      <c r="H1242" s="50">
        <f t="shared" si="66"/>
        <v>4269</v>
      </c>
      <c r="I1242" s="18" t="s">
        <v>15</v>
      </c>
    </row>
    <row r="1243" spans="1:9" s="33" customFormat="1" ht="89.25" customHeight="1" x14ac:dyDescent="0.25">
      <c r="A1243" s="39" t="s">
        <v>672</v>
      </c>
      <c r="B1243" s="16" t="s">
        <v>2137</v>
      </c>
      <c r="C1243" s="39" t="s">
        <v>2138</v>
      </c>
      <c r="D1243" s="17">
        <v>45231</v>
      </c>
      <c r="E1243" s="27">
        <v>4584</v>
      </c>
      <c r="F1243" s="18" t="s">
        <v>14</v>
      </c>
      <c r="G1243" s="27"/>
      <c r="H1243" s="50">
        <f t="shared" si="66"/>
        <v>4584</v>
      </c>
      <c r="I1243" s="18" t="s">
        <v>2018</v>
      </c>
    </row>
    <row r="1244" spans="1:9" s="33" customFormat="1" ht="89.25" customHeight="1" x14ac:dyDescent="0.25">
      <c r="A1244" s="39" t="s">
        <v>672</v>
      </c>
      <c r="B1244" s="82" t="s">
        <v>2137</v>
      </c>
      <c r="C1244" s="39" t="s">
        <v>2139</v>
      </c>
      <c r="D1244" s="17">
        <v>45231</v>
      </c>
      <c r="E1244" s="27">
        <v>1528</v>
      </c>
      <c r="F1244" s="18" t="s">
        <v>14</v>
      </c>
      <c r="G1244" s="27"/>
      <c r="H1244" s="50">
        <f t="shared" si="66"/>
        <v>1528</v>
      </c>
      <c r="I1244" s="18" t="s">
        <v>2018</v>
      </c>
    </row>
    <row r="1245" spans="1:9" s="33" customFormat="1" ht="89.25" customHeight="1" x14ac:dyDescent="0.25">
      <c r="A1245" s="39" t="s">
        <v>672</v>
      </c>
      <c r="B1245" s="82" t="s">
        <v>2137</v>
      </c>
      <c r="C1245" s="39" t="s">
        <v>2140</v>
      </c>
      <c r="D1245" s="17">
        <v>45231</v>
      </c>
      <c r="E1245" s="27">
        <v>4584</v>
      </c>
      <c r="F1245" s="18" t="s">
        <v>14</v>
      </c>
      <c r="G1245" s="27"/>
      <c r="H1245" s="50">
        <f t="shared" si="66"/>
        <v>4584</v>
      </c>
      <c r="I1245" s="18" t="s">
        <v>2018</v>
      </c>
    </row>
    <row r="1246" spans="1:9" s="33" customFormat="1" ht="75" customHeight="1" x14ac:dyDescent="0.25">
      <c r="A1246" s="15" t="s">
        <v>303</v>
      </c>
      <c r="B1246" s="93" t="s">
        <v>2109</v>
      </c>
      <c r="C1246" s="15" t="s">
        <v>2110</v>
      </c>
      <c r="D1246" s="26">
        <v>45232</v>
      </c>
      <c r="E1246" s="27">
        <v>57000</v>
      </c>
      <c r="F1246" s="18" t="s">
        <v>14</v>
      </c>
      <c r="G1246" s="27">
        <v>57000</v>
      </c>
      <c r="H1246" s="50">
        <f t="shared" si="66"/>
        <v>0</v>
      </c>
      <c r="I1246" s="18" t="s">
        <v>19</v>
      </c>
    </row>
    <row r="1247" spans="1:9" s="33" customFormat="1" ht="60" customHeight="1" x14ac:dyDescent="0.25">
      <c r="A1247" s="15" t="s">
        <v>303</v>
      </c>
      <c r="B1247" s="34" t="s">
        <v>2112</v>
      </c>
      <c r="C1247" s="15" t="s">
        <v>2111</v>
      </c>
      <c r="D1247" s="17">
        <v>45232</v>
      </c>
      <c r="E1247" s="27">
        <v>5000</v>
      </c>
      <c r="F1247" s="18" t="s">
        <v>14</v>
      </c>
      <c r="G1247" s="27">
        <v>5000</v>
      </c>
      <c r="H1247" s="18">
        <f t="shared" si="66"/>
        <v>0</v>
      </c>
      <c r="I1247" s="18" t="s">
        <v>19</v>
      </c>
    </row>
    <row r="1248" spans="1:9" s="33" customFormat="1" ht="165" customHeight="1" x14ac:dyDescent="0.25">
      <c r="A1248" s="39" t="s">
        <v>303</v>
      </c>
      <c r="B1248" s="34" t="s">
        <v>2116</v>
      </c>
      <c r="C1248" s="39" t="s">
        <v>2115</v>
      </c>
      <c r="D1248" s="17">
        <v>45232</v>
      </c>
      <c r="E1248" s="27">
        <v>40750.080000000002</v>
      </c>
      <c r="F1248" s="18" t="s">
        <v>14</v>
      </c>
      <c r="G1248" s="27">
        <v>40750.080000000002</v>
      </c>
      <c r="H1248" s="18">
        <f t="shared" si="66"/>
        <v>0</v>
      </c>
      <c r="I1248" s="18" t="s">
        <v>19</v>
      </c>
    </row>
    <row r="1249" spans="1:9" s="33" customFormat="1" ht="74.25" customHeight="1" x14ac:dyDescent="0.25">
      <c r="A1249" s="39" t="s">
        <v>303</v>
      </c>
      <c r="B1249" s="34" t="s">
        <v>2173</v>
      </c>
      <c r="C1249" s="39" t="s">
        <v>2172</v>
      </c>
      <c r="D1249" s="17">
        <v>45232</v>
      </c>
      <c r="E1249" s="27">
        <v>39800</v>
      </c>
      <c r="F1249" s="18" t="s">
        <v>14</v>
      </c>
      <c r="G1249" s="27"/>
      <c r="H1249" s="18">
        <f t="shared" si="66"/>
        <v>39800</v>
      </c>
      <c r="I1249" s="18" t="s">
        <v>2018</v>
      </c>
    </row>
    <row r="1250" spans="1:9" s="33" customFormat="1" ht="74.25" customHeight="1" x14ac:dyDescent="0.25">
      <c r="A1250" s="39" t="s">
        <v>303</v>
      </c>
      <c r="B1250" s="34" t="s">
        <v>2177</v>
      </c>
      <c r="C1250" s="39" t="s">
        <v>2176</v>
      </c>
      <c r="D1250" s="17">
        <v>45232</v>
      </c>
      <c r="E1250" s="27">
        <v>16193.33</v>
      </c>
      <c r="F1250" s="18" t="s">
        <v>14</v>
      </c>
      <c r="G1250" s="27"/>
      <c r="H1250" s="18">
        <f t="shared" si="66"/>
        <v>16193.33</v>
      </c>
      <c r="I1250" s="18" t="s">
        <v>2018</v>
      </c>
    </row>
    <row r="1251" spans="1:9" s="33" customFormat="1" ht="135" x14ac:dyDescent="0.25">
      <c r="A1251" s="15" t="s">
        <v>303</v>
      </c>
      <c r="B1251" s="34" t="s">
        <v>2175</v>
      </c>
      <c r="C1251" s="15" t="s">
        <v>2174</v>
      </c>
      <c r="D1251" s="17">
        <v>45232</v>
      </c>
      <c r="E1251" s="27">
        <v>29700</v>
      </c>
      <c r="F1251" s="18" t="s">
        <v>14</v>
      </c>
      <c r="G1251" s="27"/>
      <c r="H1251" s="18">
        <f t="shared" si="66"/>
        <v>29700</v>
      </c>
      <c r="I1251" s="18" t="s">
        <v>2018</v>
      </c>
    </row>
    <row r="1252" spans="1:9" s="33" customFormat="1" ht="60" x14ac:dyDescent="0.25">
      <c r="A1252" s="39" t="s">
        <v>147</v>
      </c>
      <c r="B1252" s="16" t="s">
        <v>2118</v>
      </c>
      <c r="C1252" s="15" t="s">
        <v>2117</v>
      </c>
      <c r="D1252" s="17">
        <v>45232</v>
      </c>
      <c r="E1252" s="27">
        <v>7850.5</v>
      </c>
      <c r="F1252" s="18" t="s">
        <v>14</v>
      </c>
      <c r="G1252" s="27"/>
      <c r="H1252" s="18">
        <f t="shared" si="66"/>
        <v>7850.5</v>
      </c>
      <c r="I1252" s="18" t="s">
        <v>2018</v>
      </c>
    </row>
    <row r="1253" spans="1:9" s="33" customFormat="1" ht="60" x14ac:dyDescent="0.25">
      <c r="A1253" s="39" t="s">
        <v>334</v>
      </c>
      <c r="B1253" s="16" t="s">
        <v>2141</v>
      </c>
      <c r="C1253" s="15" t="s">
        <v>2142</v>
      </c>
      <c r="D1253" s="17">
        <v>45232</v>
      </c>
      <c r="E1253" s="27">
        <v>11666.67</v>
      </c>
      <c r="F1253" s="18" t="s">
        <v>14</v>
      </c>
      <c r="G1253" s="27"/>
      <c r="H1253" s="18">
        <f t="shared" si="66"/>
        <v>11666.67</v>
      </c>
      <c r="I1253" s="18" t="s">
        <v>2018</v>
      </c>
    </row>
    <row r="1254" spans="1:9" s="33" customFormat="1" ht="90" x14ac:dyDescent="0.25">
      <c r="A1254" s="15" t="s">
        <v>303</v>
      </c>
      <c r="B1254" s="16" t="s">
        <v>1163</v>
      </c>
      <c r="C1254" s="15" t="s">
        <v>783</v>
      </c>
      <c r="D1254" s="26">
        <v>45057</v>
      </c>
      <c r="E1254" s="27">
        <v>7760</v>
      </c>
      <c r="F1254" s="27" t="s">
        <v>14</v>
      </c>
      <c r="G1254" s="27">
        <v>7760</v>
      </c>
      <c r="H1254" s="27">
        <f t="shared" si="66"/>
        <v>0</v>
      </c>
      <c r="I1254" s="18" t="s">
        <v>19</v>
      </c>
    </row>
    <row r="1255" spans="1:9" s="33" customFormat="1" ht="120" x14ac:dyDescent="0.25">
      <c r="A1255" s="15" t="s">
        <v>303</v>
      </c>
      <c r="B1255" s="16" t="s">
        <v>1248</v>
      </c>
      <c r="C1255" s="15" t="s">
        <v>783</v>
      </c>
      <c r="D1255" s="26">
        <v>45057</v>
      </c>
      <c r="E1255" s="27">
        <v>7500</v>
      </c>
      <c r="F1255" s="27" t="s">
        <v>14</v>
      </c>
      <c r="G1255" s="27">
        <v>7500</v>
      </c>
      <c r="H1255" s="27">
        <f t="shared" si="66"/>
        <v>0</v>
      </c>
      <c r="I1255" s="18" t="s">
        <v>19</v>
      </c>
    </row>
    <row r="1256" spans="1:9" s="33" customFormat="1" ht="105" x14ac:dyDescent="0.25">
      <c r="A1256" s="15" t="s">
        <v>303</v>
      </c>
      <c r="B1256" s="40" t="s">
        <v>1505</v>
      </c>
      <c r="C1256" s="15" t="s">
        <v>1506</v>
      </c>
      <c r="D1256" s="17">
        <v>45126</v>
      </c>
      <c r="E1256" s="27">
        <v>622.22</v>
      </c>
      <c r="F1256" s="18" t="s">
        <v>14</v>
      </c>
      <c r="G1256" s="27"/>
      <c r="H1256" s="18">
        <f t="shared" si="66"/>
        <v>622.22</v>
      </c>
      <c r="I1256" s="27" t="s">
        <v>15</v>
      </c>
    </row>
    <row r="1257" spans="1:9" s="33" customFormat="1" ht="45" x14ac:dyDescent="0.25">
      <c r="A1257" s="15" t="s">
        <v>2091</v>
      </c>
      <c r="B1257" s="16" t="s">
        <v>2092</v>
      </c>
      <c r="C1257" s="15">
        <v>12507</v>
      </c>
      <c r="D1257" s="26">
        <v>45230</v>
      </c>
      <c r="E1257" s="27">
        <v>6000</v>
      </c>
      <c r="F1257" s="18" t="s">
        <v>14</v>
      </c>
      <c r="G1257" s="27"/>
      <c r="H1257" s="18">
        <f t="shared" si="66"/>
        <v>6000</v>
      </c>
      <c r="I1257" s="27" t="s">
        <v>15</v>
      </c>
    </row>
    <row r="1258" spans="1:9" s="33" customFormat="1" ht="45" x14ac:dyDescent="0.25">
      <c r="A1258" s="15" t="s">
        <v>2091</v>
      </c>
      <c r="B1258" s="16" t="s">
        <v>2093</v>
      </c>
      <c r="C1258" s="15">
        <v>12508</v>
      </c>
      <c r="D1258" s="26">
        <v>45230</v>
      </c>
      <c r="E1258" s="27">
        <v>4000</v>
      </c>
      <c r="F1258" s="18" t="s">
        <v>14</v>
      </c>
      <c r="G1258" s="27"/>
      <c r="H1258" s="18">
        <f t="shared" si="66"/>
        <v>4000</v>
      </c>
      <c r="I1258" s="27" t="s">
        <v>15</v>
      </c>
    </row>
    <row r="1259" spans="1:9" s="33" customFormat="1" ht="60" x14ac:dyDescent="0.25">
      <c r="A1259" s="15" t="s">
        <v>84</v>
      </c>
      <c r="B1259" s="16" t="s">
        <v>2270</v>
      </c>
      <c r="C1259" s="15" t="s">
        <v>2271</v>
      </c>
      <c r="D1259" s="17">
        <v>45232</v>
      </c>
      <c r="E1259" s="27">
        <v>4160</v>
      </c>
      <c r="F1259" s="18" t="s">
        <v>14</v>
      </c>
      <c r="G1259" s="27"/>
      <c r="H1259" s="18">
        <f t="shared" si="66"/>
        <v>4160</v>
      </c>
      <c r="I1259" s="18" t="s">
        <v>2018</v>
      </c>
    </row>
    <row r="1260" spans="1:9" s="33" customFormat="1" ht="60" x14ac:dyDescent="0.25">
      <c r="A1260" s="15" t="s">
        <v>84</v>
      </c>
      <c r="B1260" s="16" t="s">
        <v>2272</v>
      </c>
      <c r="C1260" s="15" t="s">
        <v>2290</v>
      </c>
      <c r="D1260" s="17">
        <v>45239</v>
      </c>
      <c r="E1260" s="27">
        <v>4745</v>
      </c>
      <c r="F1260" s="18" t="s">
        <v>14</v>
      </c>
      <c r="G1260" s="27"/>
      <c r="H1260" s="18">
        <f t="shared" si="66"/>
        <v>4745</v>
      </c>
      <c r="I1260" s="18" t="s">
        <v>2018</v>
      </c>
    </row>
    <row r="1261" spans="1:9" s="33" customFormat="1" ht="60" x14ac:dyDescent="0.25">
      <c r="A1261" s="15" t="s">
        <v>84</v>
      </c>
      <c r="B1261" s="16" t="s">
        <v>2273</v>
      </c>
      <c r="C1261" s="15" t="s">
        <v>2274</v>
      </c>
      <c r="D1261" s="17">
        <v>45245</v>
      </c>
      <c r="E1261" s="27">
        <v>23550</v>
      </c>
      <c r="F1261" s="18" t="s">
        <v>14</v>
      </c>
      <c r="G1261" s="27"/>
      <c r="H1261" s="18">
        <f t="shared" si="66"/>
        <v>23550</v>
      </c>
      <c r="I1261" s="18" t="s">
        <v>2018</v>
      </c>
    </row>
    <row r="1262" spans="1:9" s="33" customFormat="1" ht="90" x14ac:dyDescent="0.25">
      <c r="A1262" s="39" t="s">
        <v>2130</v>
      </c>
      <c r="B1262" s="34" t="s">
        <v>2193</v>
      </c>
      <c r="C1262" s="15" t="s">
        <v>2131</v>
      </c>
      <c r="D1262" s="17">
        <v>45233</v>
      </c>
      <c r="E1262" s="27">
        <v>12191.67</v>
      </c>
      <c r="F1262" s="18" t="s">
        <v>14</v>
      </c>
      <c r="G1262" s="27"/>
      <c r="H1262" s="18">
        <f t="shared" ref="H1262:H1293" si="67">+E1262-G1262</f>
        <v>12191.67</v>
      </c>
      <c r="I1262" s="18" t="s">
        <v>2018</v>
      </c>
    </row>
    <row r="1263" spans="1:9" s="33" customFormat="1" ht="45" x14ac:dyDescent="0.25">
      <c r="A1263" s="39" t="s">
        <v>2180</v>
      </c>
      <c r="B1263" s="34" t="s">
        <v>2181</v>
      </c>
      <c r="C1263" s="15">
        <v>12557</v>
      </c>
      <c r="D1263" s="17">
        <v>45233</v>
      </c>
      <c r="E1263" s="27">
        <v>6000</v>
      </c>
      <c r="F1263" s="18" t="s">
        <v>14</v>
      </c>
      <c r="G1263" s="27"/>
      <c r="H1263" s="18">
        <f t="shared" si="67"/>
        <v>6000</v>
      </c>
      <c r="I1263" s="18" t="s">
        <v>2018</v>
      </c>
    </row>
    <row r="1264" spans="1:9" s="33" customFormat="1" ht="45" x14ac:dyDescent="0.25">
      <c r="A1264" s="39" t="s">
        <v>2182</v>
      </c>
      <c r="B1264" s="34" t="s">
        <v>2183</v>
      </c>
      <c r="C1264" s="15">
        <v>12566</v>
      </c>
      <c r="D1264" s="17">
        <v>45233</v>
      </c>
      <c r="E1264" s="27">
        <v>4000</v>
      </c>
      <c r="F1264" s="18" t="s">
        <v>14</v>
      </c>
      <c r="G1264" s="27"/>
      <c r="H1264" s="18">
        <f t="shared" si="67"/>
        <v>4000</v>
      </c>
      <c r="I1264" s="18" t="s">
        <v>2018</v>
      </c>
    </row>
    <row r="1265" spans="1:9" s="33" customFormat="1" ht="70.5" customHeight="1" x14ac:dyDescent="0.25">
      <c r="A1265" s="15" t="s">
        <v>245</v>
      </c>
      <c r="B1265" s="34" t="s">
        <v>2114</v>
      </c>
      <c r="C1265" s="15" t="s">
        <v>2113</v>
      </c>
      <c r="D1265" s="17">
        <v>45235</v>
      </c>
      <c r="E1265" s="27">
        <v>2743.88</v>
      </c>
      <c r="F1265" s="27" t="s">
        <v>14</v>
      </c>
      <c r="G1265" s="27"/>
      <c r="H1265" s="18">
        <f t="shared" si="67"/>
        <v>2743.88</v>
      </c>
      <c r="I1265" s="18" t="s">
        <v>2018</v>
      </c>
    </row>
    <row r="1266" spans="1:9" s="33" customFormat="1" ht="45" customHeight="1" x14ac:dyDescent="0.25">
      <c r="A1266" s="15" t="s">
        <v>303</v>
      </c>
      <c r="B1266" s="16" t="s">
        <v>2123</v>
      </c>
      <c r="C1266" s="15" t="s">
        <v>2122</v>
      </c>
      <c r="D1266" s="17">
        <v>45237</v>
      </c>
      <c r="E1266" s="27">
        <v>692451.64</v>
      </c>
      <c r="F1266" s="27" t="s">
        <v>14</v>
      </c>
      <c r="G1266" s="27">
        <v>692451.64</v>
      </c>
      <c r="H1266" s="27">
        <f t="shared" si="67"/>
        <v>0</v>
      </c>
      <c r="I1266" s="18" t="s">
        <v>19</v>
      </c>
    </row>
    <row r="1267" spans="1:9" s="33" customFormat="1" ht="30" customHeight="1" x14ac:dyDescent="0.25">
      <c r="A1267" s="15" t="s">
        <v>303</v>
      </c>
      <c r="B1267" s="93" t="s">
        <v>172</v>
      </c>
      <c r="C1267" s="15" t="s">
        <v>2122</v>
      </c>
      <c r="D1267" s="17">
        <v>45237</v>
      </c>
      <c r="E1267" s="87">
        <v>57989.25</v>
      </c>
      <c r="F1267" s="27" t="s">
        <v>14</v>
      </c>
      <c r="G1267" s="27">
        <v>57989.25</v>
      </c>
      <c r="H1267" s="27">
        <f t="shared" si="67"/>
        <v>0</v>
      </c>
      <c r="I1267" s="18" t="s">
        <v>19</v>
      </c>
    </row>
    <row r="1268" spans="1:9" s="33" customFormat="1" ht="30" customHeight="1" x14ac:dyDescent="0.25">
      <c r="A1268" s="39" t="s">
        <v>303</v>
      </c>
      <c r="B1268" s="34" t="s">
        <v>173</v>
      </c>
      <c r="C1268" s="39" t="s">
        <v>2122</v>
      </c>
      <c r="D1268" s="17">
        <v>45237</v>
      </c>
      <c r="E1268" s="27">
        <v>57907.59</v>
      </c>
      <c r="F1268" s="27" t="s">
        <v>14</v>
      </c>
      <c r="G1268" s="27">
        <v>57907.59</v>
      </c>
      <c r="H1268" s="27">
        <f t="shared" si="67"/>
        <v>0</v>
      </c>
      <c r="I1268" s="18" t="s">
        <v>19</v>
      </c>
    </row>
    <row r="1269" spans="1:9" s="33" customFormat="1" ht="45" customHeight="1" x14ac:dyDescent="0.25">
      <c r="A1269" s="39" t="s">
        <v>303</v>
      </c>
      <c r="B1269" s="34" t="s">
        <v>174</v>
      </c>
      <c r="C1269" s="39" t="s">
        <v>2122</v>
      </c>
      <c r="D1269" s="17">
        <v>45237</v>
      </c>
      <c r="E1269" s="27">
        <v>9671.7999999999993</v>
      </c>
      <c r="F1269" s="27" t="s">
        <v>14</v>
      </c>
      <c r="G1269" s="27">
        <v>9671.7999999999993</v>
      </c>
      <c r="H1269" s="27">
        <f t="shared" si="67"/>
        <v>0</v>
      </c>
      <c r="I1269" s="18" t="s">
        <v>19</v>
      </c>
    </row>
    <row r="1270" spans="1:9" s="33" customFormat="1" ht="60" customHeight="1" x14ac:dyDescent="0.25">
      <c r="A1270" s="39" t="s">
        <v>303</v>
      </c>
      <c r="B1270" s="34" t="s">
        <v>970</v>
      </c>
      <c r="C1270" s="39" t="s">
        <v>2122</v>
      </c>
      <c r="D1270" s="17">
        <v>45237</v>
      </c>
      <c r="E1270" s="27">
        <v>500</v>
      </c>
      <c r="F1270" s="27" t="s">
        <v>14</v>
      </c>
      <c r="G1270" s="27">
        <v>500</v>
      </c>
      <c r="H1270" s="27">
        <f t="shared" si="67"/>
        <v>0</v>
      </c>
      <c r="I1270" s="18" t="s">
        <v>19</v>
      </c>
    </row>
    <row r="1271" spans="1:9" s="33" customFormat="1" ht="60" x14ac:dyDescent="0.25">
      <c r="A1271" s="15" t="s">
        <v>169</v>
      </c>
      <c r="B1271" s="16" t="s">
        <v>2144</v>
      </c>
      <c r="C1271" s="15" t="s">
        <v>2143</v>
      </c>
      <c r="D1271" s="17">
        <v>45237</v>
      </c>
      <c r="E1271" s="27">
        <v>23065.98</v>
      </c>
      <c r="F1271" s="18" t="s">
        <v>14</v>
      </c>
      <c r="G1271" s="27">
        <v>23065.98</v>
      </c>
      <c r="H1271" s="27">
        <f t="shared" si="67"/>
        <v>0</v>
      </c>
      <c r="I1271" s="18" t="s">
        <v>19</v>
      </c>
    </row>
    <row r="1272" spans="1:9" s="33" customFormat="1" ht="30" x14ac:dyDescent="0.25">
      <c r="A1272" s="39" t="s">
        <v>169</v>
      </c>
      <c r="B1272" s="16" t="s">
        <v>172</v>
      </c>
      <c r="C1272" s="15" t="s">
        <v>2143</v>
      </c>
      <c r="D1272" s="17">
        <v>45237</v>
      </c>
      <c r="E1272" s="27">
        <v>2130</v>
      </c>
      <c r="F1272" s="18" t="s">
        <v>14</v>
      </c>
      <c r="G1272" s="27">
        <v>2130</v>
      </c>
      <c r="H1272" s="27">
        <f t="shared" si="67"/>
        <v>0</v>
      </c>
      <c r="I1272" s="18" t="s">
        <v>19</v>
      </c>
    </row>
    <row r="1273" spans="1:9" s="33" customFormat="1" ht="30" x14ac:dyDescent="0.25">
      <c r="A1273" s="15" t="s">
        <v>169</v>
      </c>
      <c r="B1273" s="16" t="s">
        <v>173</v>
      </c>
      <c r="C1273" s="15" t="s">
        <v>2143</v>
      </c>
      <c r="D1273" s="17">
        <v>45237</v>
      </c>
      <c r="E1273" s="27">
        <v>2127</v>
      </c>
      <c r="F1273" s="18" t="s">
        <v>14</v>
      </c>
      <c r="G1273" s="27">
        <v>2127</v>
      </c>
      <c r="H1273" s="27">
        <f t="shared" si="67"/>
        <v>0</v>
      </c>
      <c r="I1273" s="18" t="s">
        <v>19</v>
      </c>
    </row>
    <row r="1274" spans="1:9" s="33" customFormat="1" ht="45" x14ac:dyDescent="0.25">
      <c r="A1274" s="15" t="s">
        <v>169</v>
      </c>
      <c r="B1274" s="16" t="s">
        <v>174</v>
      </c>
      <c r="C1274" s="15" t="s">
        <v>2143</v>
      </c>
      <c r="D1274" s="17">
        <v>45237</v>
      </c>
      <c r="E1274" s="27">
        <v>360</v>
      </c>
      <c r="F1274" s="18" t="s">
        <v>14</v>
      </c>
      <c r="G1274" s="27">
        <v>360</v>
      </c>
      <c r="H1274" s="27">
        <f t="shared" si="67"/>
        <v>0</v>
      </c>
      <c r="I1274" s="18" t="s">
        <v>19</v>
      </c>
    </row>
    <row r="1275" spans="1:9" s="33" customFormat="1" ht="60" x14ac:dyDescent="0.25">
      <c r="A1275" s="15" t="s">
        <v>303</v>
      </c>
      <c r="B1275" s="16" t="s">
        <v>2120</v>
      </c>
      <c r="C1275" s="15" t="s">
        <v>2119</v>
      </c>
      <c r="D1275" s="17">
        <v>45237</v>
      </c>
      <c r="E1275" s="27">
        <v>4911447.07</v>
      </c>
      <c r="F1275" s="27" t="s">
        <v>14</v>
      </c>
      <c r="G1275" s="27"/>
      <c r="H1275" s="27">
        <f t="shared" si="67"/>
        <v>4911447.07</v>
      </c>
      <c r="I1275" s="18" t="s">
        <v>15</v>
      </c>
    </row>
    <row r="1276" spans="1:9" s="33" customFormat="1" ht="45" x14ac:dyDescent="0.25">
      <c r="A1276" s="15" t="s">
        <v>303</v>
      </c>
      <c r="B1276" s="34" t="s">
        <v>2125</v>
      </c>
      <c r="C1276" s="15" t="s">
        <v>171</v>
      </c>
      <c r="D1276" s="17">
        <v>45237</v>
      </c>
      <c r="E1276" s="27">
        <v>185113.47</v>
      </c>
      <c r="F1276" s="27" t="s">
        <v>14</v>
      </c>
      <c r="G1276" s="27"/>
      <c r="H1276" s="27">
        <f t="shared" si="67"/>
        <v>185113.47</v>
      </c>
      <c r="I1276" s="18" t="s">
        <v>15</v>
      </c>
    </row>
    <row r="1277" spans="1:9" s="33" customFormat="1" ht="75" x14ac:dyDescent="0.25">
      <c r="A1277" s="15" t="s">
        <v>303</v>
      </c>
      <c r="B1277" s="16" t="s">
        <v>2121</v>
      </c>
      <c r="C1277" s="15" t="s">
        <v>2124</v>
      </c>
      <c r="D1277" s="17">
        <v>45237</v>
      </c>
      <c r="E1277" s="87">
        <v>723450</v>
      </c>
      <c r="F1277" s="27" t="s">
        <v>14</v>
      </c>
      <c r="G1277" s="87"/>
      <c r="H1277" s="27">
        <f t="shared" si="67"/>
        <v>723450</v>
      </c>
      <c r="I1277" s="18" t="s">
        <v>15</v>
      </c>
    </row>
    <row r="1278" spans="1:9" s="33" customFormat="1" ht="45" x14ac:dyDescent="0.25">
      <c r="A1278" s="15" t="s">
        <v>303</v>
      </c>
      <c r="B1278" s="16" t="s">
        <v>2156</v>
      </c>
      <c r="C1278" s="15" t="s">
        <v>2155</v>
      </c>
      <c r="D1278" s="17">
        <v>45237</v>
      </c>
      <c r="E1278" s="27">
        <v>56781.94</v>
      </c>
      <c r="F1278" s="27" t="s">
        <v>14</v>
      </c>
      <c r="G1278" s="27"/>
      <c r="H1278" s="27">
        <f t="shared" si="67"/>
        <v>56781.94</v>
      </c>
      <c r="I1278" s="18" t="s">
        <v>15</v>
      </c>
    </row>
    <row r="1279" spans="1:9" s="33" customFormat="1" ht="60" x14ac:dyDescent="0.25">
      <c r="A1279" s="15" t="s">
        <v>1097</v>
      </c>
      <c r="B1279" s="16" t="s">
        <v>357</v>
      </c>
      <c r="C1279" s="15" t="s">
        <v>2275</v>
      </c>
      <c r="D1279" s="17">
        <v>45237</v>
      </c>
      <c r="E1279" s="27">
        <v>399445.5</v>
      </c>
      <c r="F1279" s="27" t="s">
        <v>14</v>
      </c>
      <c r="G1279" s="27"/>
      <c r="H1279" s="27">
        <f t="shared" si="67"/>
        <v>399445.5</v>
      </c>
      <c r="I1279" s="18" t="s">
        <v>15</v>
      </c>
    </row>
    <row r="1280" spans="1:9" s="33" customFormat="1" ht="60" x14ac:dyDescent="0.25">
      <c r="A1280" s="15" t="s">
        <v>117</v>
      </c>
      <c r="B1280" s="16" t="s">
        <v>2224</v>
      </c>
      <c r="C1280" s="15" t="s">
        <v>2225</v>
      </c>
      <c r="D1280" s="17">
        <v>45238</v>
      </c>
      <c r="E1280" s="27">
        <v>8732</v>
      </c>
      <c r="F1280" s="27" t="s">
        <v>14</v>
      </c>
      <c r="G1280" s="27"/>
      <c r="H1280" s="27">
        <f t="shared" si="67"/>
        <v>8732</v>
      </c>
      <c r="I1280" s="18" t="s">
        <v>15</v>
      </c>
    </row>
    <row r="1281" spans="1:9" s="33" customFormat="1" ht="60.75" customHeight="1" x14ac:dyDescent="0.25">
      <c r="A1281" s="39" t="s">
        <v>2226</v>
      </c>
      <c r="B1281" s="16" t="s">
        <v>2060</v>
      </c>
      <c r="C1281" s="15" t="s">
        <v>2227</v>
      </c>
      <c r="D1281" s="17">
        <v>45238</v>
      </c>
      <c r="E1281" s="27">
        <v>109551</v>
      </c>
      <c r="F1281" s="27" t="s">
        <v>14</v>
      </c>
      <c r="G1281" s="27"/>
      <c r="H1281" s="27">
        <f t="shared" si="67"/>
        <v>109551</v>
      </c>
      <c r="I1281" s="18" t="s">
        <v>15</v>
      </c>
    </row>
    <row r="1282" spans="1:9" s="33" customFormat="1" ht="60.75" customHeight="1" x14ac:dyDescent="0.25">
      <c r="A1282" s="39" t="s">
        <v>303</v>
      </c>
      <c r="B1282" s="16" t="s">
        <v>2147</v>
      </c>
      <c r="C1282" s="15" t="s">
        <v>2146</v>
      </c>
      <c r="D1282" s="17">
        <v>45239</v>
      </c>
      <c r="E1282" s="27">
        <v>736.4</v>
      </c>
      <c r="F1282" s="27" t="s">
        <v>14</v>
      </c>
      <c r="G1282" s="27"/>
      <c r="H1282" s="27">
        <f t="shared" si="67"/>
        <v>736.4</v>
      </c>
      <c r="I1282" s="18" t="s">
        <v>15</v>
      </c>
    </row>
    <row r="1283" spans="1:9" s="33" customFormat="1" ht="63.75" customHeight="1" x14ac:dyDescent="0.25">
      <c r="A1283" s="39" t="s">
        <v>303</v>
      </c>
      <c r="B1283" s="16" t="s">
        <v>2152</v>
      </c>
      <c r="C1283" s="15" t="s">
        <v>2150</v>
      </c>
      <c r="D1283" s="17">
        <v>45239</v>
      </c>
      <c r="E1283" s="27">
        <v>3377.48</v>
      </c>
      <c r="F1283" s="27" t="s">
        <v>14</v>
      </c>
      <c r="G1283" s="27"/>
      <c r="H1283" s="27">
        <f t="shared" si="67"/>
        <v>3377.48</v>
      </c>
      <c r="I1283" s="18" t="s">
        <v>15</v>
      </c>
    </row>
    <row r="1284" spans="1:9" s="33" customFormat="1" ht="63.75" customHeight="1" x14ac:dyDescent="0.25">
      <c r="A1284" s="39" t="s">
        <v>2154</v>
      </c>
      <c r="B1284" s="16" t="s">
        <v>2153</v>
      </c>
      <c r="C1284" s="15" t="s">
        <v>2151</v>
      </c>
      <c r="D1284" s="17">
        <v>45239</v>
      </c>
      <c r="E1284" s="27">
        <v>760.4</v>
      </c>
      <c r="F1284" s="27" t="s">
        <v>14</v>
      </c>
      <c r="G1284" s="27"/>
      <c r="H1284" s="27">
        <f t="shared" si="67"/>
        <v>760.4</v>
      </c>
      <c r="I1284" s="18" t="s">
        <v>15</v>
      </c>
    </row>
    <row r="1285" spans="1:9" s="33" customFormat="1" ht="63.75" customHeight="1" x14ac:dyDescent="0.25">
      <c r="A1285" s="15" t="s">
        <v>1831</v>
      </c>
      <c r="B1285" s="16" t="s">
        <v>2184</v>
      </c>
      <c r="C1285" s="15">
        <v>12647</v>
      </c>
      <c r="D1285" s="17">
        <v>45239</v>
      </c>
      <c r="E1285" s="27">
        <v>1000</v>
      </c>
      <c r="F1285" s="27" t="s">
        <v>14</v>
      </c>
      <c r="G1285" s="27"/>
      <c r="H1285" s="18">
        <f t="shared" si="67"/>
        <v>1000</v>
      </c>
      <c r="I1285" s="18" t="s">
        <v>2018</v>
      </c>
    </row>
    <row r="1286" spans="1:9" s="33" customFormat="1" ht="63.75" customHeight="1" x14ac:dyDescent="0.25">
      <c r="A1286" s="39" t="s">
        <v>2185</v>
      </c>
      <c r="B1286" s="16" t="s">
        <v>2186</v>
      </c>
      <c r="C1286" s="15">
        <v>12649</v>
      </c>
      <c r="D1286" s="17">
        <v>45239</v>
      </c>
      <c r="E1286" s="27">
        <v>2100</v>
      </c>
      <c r="F1286" s="27" t="s">
        <v>14</v>
      </c>
      <c r="G1286" s="27"/>
      <c r="H1286" s="18">
        <f t="shared" si="67"/>
        <v>2100</v>
      </c>
      <c r="I1286" s="18" t="s">
        <v>2018</v>
      </c>
    </row>
    <row r="1287" spans="1:9" s="33" customFormat="1" ht="63.75" customHeight="1" x14ac:dyDescent="0.25">
      <c r="A1287" s="39" t="s">
        <v>1620</v>
      </c>
      <c r="B1287" s="16" t="s">
        <v>2278</v>
      </c>
      <c r="C1287" s="15" t="s">
        <v>2279</v>
      </c>
      <c r="D1287" s="17">
        <v>45240</v>
      </c>
      <c r="E1287" s="27"/>
      <c r="F1287" s="27" t="s">
        <v>14</v>
      </c>
      <c r="G1287" s="27"/>
      <c r="H1287" s="18">
        <f t="shared" si="67"/>
        <v>0</v>
      </c>
      <c r="I1287" s="18" t="s">
        <v>2018</v>
      </c>
    </row>
    <row r="1288" spans="1:9" s="33" customFormat="1" ht="63.75" customHeight="1" x14ac:dyDescent="0.25">
      <c r="A1288" s="15" t="s">
        <v>1695</v>
      </c>
      <c r="B1288" s="93" t="s">
        <v>2281</v>
      </c>
      <c r="C1288" s="15" t="s">
        <v>2280</v>
      </c>
      <c r="D1288" s="17">
        <v>45240</v>
      </c>
      <c r="E1288" s="87"/>
      <c r="F1288" s="27" t="s">
        <v>14</v>
      </c>
      <c r="G1288" s="27"/>
      <c r="H1288" s="18">
        <f t="shared" si="67"/>
        <v>0</v>
      </c>
      <c r="I1288" s="18" t="s">
        <v>2018</v>
      </c>
    </row>
    <row r="1289" spans="1:9" s="33" customFormat="1" ht="81" customHeight="1" x14ac:dyDescent="0.25">
      <c r="A1289" s="39" t="s">
        <v>1700</v>
      </c>
      <c r="B1289" s="16" t="s">
        <v>2259</v>
      </c>
      <c r="C1289" s="15" t="s">
        <v>2260</v>
      </c>
      <c r="D1289" s="17">
        <v>45240</v>
      </c>
      <c r="E1289" s="27">
        <v>6199.91</v>
      </c>
      <c r="F1289" s="18" t="s">
        <v>14</v>
      </c>
      <c r="G1289" s="27"/>
      <c r="H1289" s="27">
        <f t="shared" si="67"/>
        <v>6199.91</v>
      </c>
      <c r="I1289" s="18" t="s">
        <v>15</v>
      </c>
    </row>
    <row r="1290" spans="1:9" s="33" customFormat="1" ht="81" customHeight="1" x14ac:dyDescent="0.25">
      <c r="A1290" s="39" t="s">
        <v>2187</v>
      </c>
      <c r="B1290" s="16" t="s">
        <v>2188</v>
      </c>
      <c r="C1290" s="15">
        <v>12659</v>
      </c>
      <c r="D1290" s="17">
        <v>45240</v>
      </c>
      <c r="E1290" s="27">
        <v>3000</v>
      </c>
      <c r="F1290" s="27" t="s">
        <v>14</v>
      </c>
      <c r="G1290" s="27"/>
      <c r="H1290" s="18">
        <f t="shared" si="67"/>
        <v>3000</v>
      </c>
      <c r="I1290" s="18" t="s">
        <v>2018</v>
      </c>
    </row>
    <row r="1291" spans="1:9" s="33" customFormat="1" ht="81" customHeight="1" x14ac:dyDescent="0.25">
      <c r="A1291" s="39" t="s">
        <v>341</v>
      </c>
      <c r="B1291" s="16" t="s">
        <v>2261</v>
      </c>
      <c r="C1291" s="15" t="s">
        <v>2262</v>
      </c>
      <c r="D1291" s="26">
        <v>45243</v>
      </c>
      <c r="E1291" s="27">
        <v>40474</v>
      </c>
      <c r="F1291" s="18" t="s">
        <v>14</v>
      </c>
      <c r="G1291" s="27"/>
      <c r="H1291" s="18">
        <f t="shared" si="67"/>
        <v>40474</v>
      </c>
      <c r="I1291" s="18" t="s">
        <v>2018</v>
      </c>
    </row>
    <row r="1292" spans="1:9" s="33" customFormat="1" ht="81" customHeight="1" x14ac:dyDescent="0.25">
      <c r="A1292" s="39" t="s">
        <v>303</v>
      </c>
      <c r="B1292" s="34" t="s">
        <v>2158</v>
      </c>
      <c r="C1292" s="39" t="s">
        <v>2157</v>
      </c>
      <c r="D1292" s="17">
        <v>45243</v>
      </c>
      <c r="E1292" s="27">
        <v>6614.02</v>
      </c>
      <c r="F1292" s="27" t="s">
        <v>14</v>
      </c>
      <c r="G1292" s="27"/>
      <c r="H1292" s="27">
        <f t="shared" si="67"/>
        <v>6614.02</v>
      </c>
      <c r="I1292" s="18" t="s">
        <v>2018</v>
      </c>
    </row>
    <row r="1293" spans="1:9" s="33" customFormat="1" ht="81" customHeight="1" x14ac:dyDescent="0.25">
      <c r="A1293" s="39" t="s">
        <v>303</v>
      </c>
      <c r="B1293" s="34" t="s">
        <v>2160</v>
      </c>
      <c r="C1293" s="39" t="s">
        <v>2159</v>
      </c>
      <c r="D1293" s="17">
        <v>45243</v>
      </c>
      <c r="E1293" s="27">
        <v>5571.17</v>
      </c>
      <c r="F1293" s="27" t="s">
        <v>14</v>
      </c>
      <c r="G1293" s="27"/>
      <c r="H1293" s="27">
        <f t="shared" si="67"/>
        <v>5571.17</v>
      </c>
      <c r="I1293" s="18" t="s">
        <v>15</v>
      </c>
    </row>
    <row r="1294" spans="1:9" s="33" customFormat="1" ht="81" customHeight="1" x14ac:dyDescent="0.25">
      <c r="A1294" s="39" t="s">
        <v>292</v>
      </c>
      <c r="B1294" s="34" t="s">
        <v>349</v>
      </c>
      <c r="C1294" s="39" t="s">
        <v>2217</v>
      </c>
      <c r="D1294" s="17">
        <v>45243</v>
      </c>
      <c r="E1294" s="27">
        <v>52130.51</v>
      </c>
      <c r="F1294" s="27" t="s">
        <v>14</v>
      </c>
      <c r="G1294" s="27"/>
      <c r="H1294" s="78">
        <f t="shared" ref="H1294:H1325" si="68">+E1294-G1294</f>
        <v>52130.51</v>
      </c>
      <c r="I1294" s="18" t="s">
        <v>15</v>
      </c>
    </row>
    <row r="1295" spans="1:9" s="33" customFormat="1" ht="81" customHeight="1" x14ac:dyDescent="0.25">
      <c r="A1295" s="39" t="s">
        <v>1179</v>
      </c>
      <c r="B1295" s="34" t="s">
        <v>2228</v>
      </c>
      <c r="C1295" s="39" t="s">
        <v>2229</v>
      </c>
      <c r="D1295" s="17">
        <v>45243</v>
      </c>
      <c r="E1295" s="27">
        <v>192868</v>
      </c>
      <c r="F1295" s="27" t="s">
        <v>14</v>
      </c>
      <c r="G1295" s="27"/>
      <c r="H1295" s="78">
        <f t="shared" si="68"/>
        <v>192868</v>
      </c>
      <c r="I1295" s="18" t="s">
        <v>15</v>
      </c>
    </row>
    <row r="1296" spans="1:9" s="33" customFormat="1" ht="81" customHeight="1" x14ac:dyDescent="0.25">
      <c r="A1296" s="39" t="s">
        <v>1179</v>
      </c>
      <c r="B1296" s="16" t="s">
        <v>2230</v>
      </c>
      <c r="C1296" s="39" t="s">
        <v>2231</v>
      </c>
      <c r="D1296" s="17">
        <v>45243</v>
      </c>
      <c r="E1296" s="27">
        <v>313830</v>
      </c>
      <c r="F1296" s="27" t="s">
        <v>14</v>
      </c>
      <c r="G1296" s="27"/>
      <c r="H1296" s="78">
        <f t="shared" si="68"/>
        <v>313830</v>
      </c>
      <c r="I1296" s="18" t="s">
        <v>15</v>
      </c>
    </row>
    <row r="1297" spans="1:9" s="33" customFormat="1" ht="81" customHeight="1" x14ac:dyDescent="0.25">
      <c r="A1297" s="39" t="s">
        <v>559</v>
      </c>
      <c r="B1297" s="34" t="s">
        <v>2234</v>
      </c>
      <c r="C1297" s="39" t="s">
        <v>2233</v>
      </c>
      <c r="D1297" s="26">
        <v>45243</v>
      </c>
      <c r="E1297" s="27">
        <v>33329.1</v>
      </c>
      <c r="F1297" s="18" t="s">
        <v>14</v>
      </c>
      <c r="G1297" s="27"/>
      <c r="H1297" s="27">
        <f t="shared" si="68"/>
        <v>33329.1</v>
      </c>
      <c r="I1297" s="18" t="s">
        <v>15</v>
      </c>
    </row>
    <row r="1298" spans="1:9" s="33" customFormat="1" ht="81" customHeight="1" x14ac:dyDescent="0.25">
      <c r="A1298" s="15" t="s">
        <v>2189</v>
      </c>
      <c r="B1298" s="16" t="s">
        <v>2190</v>
      </c>
      <c r="C1298" s="15">
        <v>12697</v>
      </c>
      <c r="D1298" s="17">
        <v>45244</v>
      </c>
      <c r="E1298" s="27">
        <v>3000</v>
      </c>
      <c r="F1298" s="27" t="s">
        <v>14</v>
      </c>
      <c r="G1298" s="27"/>
      <c r="H1298" s="18">
        <f t="shared" si="68"/>
        <v>3000</v>
      </c>
      <c r="I1298" s="18" t="s">
        <v>2018</v>
      </c>
    </row>
    <row r="1299" spans="1:9" s="33" customFormat="1" ht="81" customHeight="1" x14ac:dyDescent="0.25">
      <c r="A1299" s="39" t="s">
        <v>2178</v>
      </c>
      <c r="B1299" s="16" t="s">
        <v>2191</v>
      </c>
      <c r="C1299" s="15">
        <v>12699</v>
      </c>
      <c r="D1299" s="17">
        <v>45244</v>
      </c>
      <c r="E1299" s="27">
        <v>6000</v>
      </c>
      <c r="F1299" s="27" t="s">
        <v>14</v>
      </c>
      <c r="G1299" s="27"/>
      <c r="H1299" s="27">
        <f t="shared" si="68"/>
        <v>6000</v>
      </c>
      <c r="I1299" s="18" t="s">
        <v>15</v>
      </c>
    </row>
    <row r="1300" spans="1:9" s="33" customFormat="1" ht="124.5" customHeight="1" x14ac:dyDescent="0.25">
      <c r="A1300" s="39" t="s">
        <v>2282</v>
      </c>
      <c r="B1300" s="16" t="s">
        <v>2283</v>
      </c>
      <c r="C1300" s="15">
        <v>137621</v>
      </c>
      <c r="D1300" s="17">
        <v>45245</v>
      </c>
      <c r="E1300" s="27">
        <v>3000</v>
      </c>
      <c r="F1300" s="27" t="s">
        <v>14</v>
      </c>
      <c r="G1300" s="27"/>
      <c r="H1300" s="18">
        <f t="shared" si="68"/>
        <v>3000</v>
      </c>
      <c r="I1300" s="18" t="s">
        <v>15</v>
      </c>
    </row>
    <row r="1301" spans="1:9" s="33" customFormat="1" ht="124.5" customHeight="1" x14ac:dyDescent="0.25">
      <c r="A1301" s="39" t="s">
        <v>1678</v>
      </c>
      <c r="B1301" s="34" t="s">
        <v>2235</v>
      </c>
      <c r="C1301" s="39" t="s">
        <v>2236</v>
      </c>
      <c r="D1301" s="26">
        <v>45245</v>
      </c>
      <c r="E1301" s="27">
        <v>174905.5</v>
      </c>
      <c r="F1301" s="18" t="s">
        <v>14</v>
      </c>
      <c r="G1301" s="31"/>
      <c r="H1301" s="27">
        <f t="shared" si="68"/>
        <v>174905.5</v>
      </c>
      <c r="I1301" s="27" t="s">
        <v>15</v>
      </c>
    </row>
    <row r="1302" spans="1:9" s="33" customFormat="1" ht="45" customHeight="1" x14ac:dyDescent="0.25">
      <c r="A1302" s="39" t="s">
        <v>2149</v>
      </c>
      <c r="B1302" s="34" t="s">
        <v>2148</v>
      </c>
      <c r="C1302" s="39" t="s">
        <v>212</v>
      </c>
      <c r="D1302" s="17">
        <v>45245</v>
      </c>
      <c r="E1302" s="27">
        <v>19639.810000000001</v>
      </c>
      <c r="F1302" s="27" t="s">
        <v>14</v>
      </c>
      <c r="G1302" s="27">
        <v>19639.810000000001</v>
      </c>
      <c r="H1302" s="27">
        <f t="shared" si="68"/>
        <v>0</v>
      </c>
      <c r="I1302" s="18" t="s">
        <v>19</v>
      </c>
    </row>
    <row r="1303" spans="1:9" s="33" customFormat="1" ht="30" customHeight="1" x14ac:dyDescent="0.25">
      <c r="A1303" s="39" t="s">
        <v>2149</v>
      </c>
      <c r="B1303" s="34" t="s">
        <v>172</v>
      </c>
      <c r="C1303" s="39" t="s">
        <v>212</v>
      </c>
      <c r="D1303" s="17">
        <v>45245</v>
      </c>
      <c r="E1303" s="27">
        <v>1483.9</v>
      </c>
      <c r="F1303" s="27" t="s">
        <v>14</v>
      </c>
      <c r="G1303" s="27">
        <v>1483.9</v>
      </c>
      <c r="H1303" s="27">
        <f t="shared" si="68"/>
        <v>0</v>
      </c>
      <c r="I1303" s="18" t="s">
        <v>19</v>
      </c>
    </row>
    <row r="1304" spans="1:9" s="33" customFormat="1" ht="30" customHeight="1" x14ac:dyDescent="0.25">
      <c r="A1304" s="15" t="s">
        <v>2149</v>
      </c>
      <c r="B1304" s="16" t="s">
        <v>173</v>
      </c>
      <c r="C1304" s="15" t="s">
        <v>212</v>
      </c>
      <c r="D1304" s="17">
        <v>45245</v>
      </c>
      <c r="E1304" s="27">
        <v>1481.81</v>
      </c>
      <c r="F1304" s="27" t="s">
        <v>14</v>
      </c>
      <c r="G1304" s="27">
        <v>1481.81</v>
      </c>
      <c r="H1304" s="27">
        <f t="shared" si="68"/>
        <v>0</v>
      </c>
      <c r="I1304" s="18" t="s">
        <v>19</v>
      </c>
    </row>
    <row r="1305" spans="1:9" s="33" customFormat="1" ht="45" customHeight="1" x14ac:dyDescent="0.25">
      <c r="A1305" s="39" t="s">
        <v>2149</v>
      </c>
      <c r="B1305" s="34" t="s">
        <v>174</v>
      </c>
      <c r="C1305" s="39" t="s">
        <v>212</v>
      </c>
      <c r="D1305" s="17">
        <v>45245</v>
      </c>
      <c r="E1305" s="27">
        <v>250.8</v>
      </c>
      <c r="F1305" s="27" t="s">
        <v>14</v>
      </c>
      <c r="G1305" s="27">
        <v>250.8</v>
      </c>
      <c r="H1305" s="27">
        <f t="shared" si="68"/>
        <v>0</v>
      </c>
      <c r="I1305" s="18" t="s">
        <v>19</v>
      </c>
    </row>
    <row r="1306" spans="1:9" s="33" customFormat="1" ht="60" customHeight="1" x14ac:dyDescent="0.25">
      <c r="A1306" s="15" t="s">
        <v>2149</v>
      </c>
      <c r="B1306" s="16" t="s">
        <v>970</v>
      </c>
      <c r="C1306" s="15" t="s">
        <v>212</v>
      </c>
      <c r="D1306" s="17">
        <v>45245</v>
      </c>
      <c r="E1306" s="27">
        <v>25</v>
      </c>
      <c r="F1306" s="27" t="s">
        <v>14</v>
      </c>
      <c r="G1306" s="27">
        <v>25</v>
      </c>
      <c r="H1306" s="27">
        <f t="shared" si="68"/>
        <v>0</v>
      </c>
      <c r="I1306" s="18" t="s">
        <v>19</v>
      </c>
    </row>
    <row r="1307" spans="1:9" s="33" customFormat="1" ht="45" customHeight="1" x14ac:dyDescent="0.25">
      <c r="A1307" s="15" t="s">
        <v>2162</v>
      </c>
      <c r="B1307" s="93" t="s">
        <v>2148</v>
      </c>
      <c r="C1307" s="15" t="s">
        <v>233</v>
      </c>
      <c r="D1307" s="17">
        <v>45245</v>
      </c>
      <c r="E1307" s="87">
        <v>12206.7</v>
      </c>
      <c r="F1307" s="27" t="s">
        <v>14</v>
      </c>
      <c r="G1307" s="27">
        <v>12206.7</v>
      </c>
      <c r="H1307" s="27">
        <f t="shared" si="68"/>
        <v>0</v>
      </c>
      <c r="I1307" s="18" t="s">
        <v>19</v>
      </c>
    </row>
    <row r="1308" spans="1:9" s="33" customFormat="1" ht="30" customHeight="1" x14ac:dyDescent="0.25">
      <c r="A1308" s="15" t="s">
        <v>2162</v>
      </c>
      <c r="B1308" s="93" t="s">
        <v>172</v>
      </c>
      <c r="C1308" s="15" t="s">
        <v>233</v>
      </c>
      <c r="D1308" s="17">
        <v>45245</v>
      </c>
      <c r="E1308" s="87">
        <v>923</v>
      </c>
      <c r="F1308" s="27" t="s">
        <v>14</v>
      </c>
      <c r="G1308" s="27">
        <v>923</v>
      </c>
      <c r="H1308" s="78">
        <f t="shared" si="68"/>
        <v>0</v>
      </c>
      <c r="I1308" s="18" t="s">
        <v>19</v>
      </c>
    </row>
    <row r="1309" spans="1:9" s="33" customFormat="1" ht="30" customHeight="1" x14ac:dyDescent="0.25">
      <c r="A1309" s="15" t="s">
        <v>2162</v>
      </c>
      <c r="B1309" s="16" t="s">
        <v>173</v>
      </c>
      <c r="C1309" s="15" t="s">
        <v>233</v>
      </c>
      <c r="D1309" s="17">
        <v>45245</v>
      </c>
      <c r="E1309" s="27">
        <v>921.7</v>
      </c>
      <c r="F1309" s="27" t="s">
        <v>14</v>
      </c>
      <c r="G1309" s="27">
        <v>921.7</v>
      </c>
      <c r="H1309" s="78">
        <f t="shared" si="68"/>
        <v>0</v>
      </c>
      <c r="I1309" s="18" t="s">
        <v>19</v>
      </c>
    </row>
    <row r="1310" spans="1:9" s="33" customFormat="1" ht="45" customHeight="1" x14ac:dyDescent="0.25">
      <c r="A1310" s="39" t="s">
        <v>2162</v>
      </c>
      <c r="B1310" s="16" t="s">
        <v>174</v>
      </c>
      <c r="C1310" s="15" t="s">
        <v>233</v>
      </c>
      <c r="D1310" s="17">
        <v>45245</v>
      </c>
      <c r="E1310" s="27">
        <v>156</v>
      </c>
      <c r="F1310" s="27" t="s">
        <v>14</v>
      </c>
      <c r="G1310" s="27">
        <v>156</v>
      </c>
      <c r="H1310" s="27">
        <f t="shared" si="68"/>
        <v>0</v>
      </c>
      <c r="I1310" s="18" t="s">
        <v>19</v>
      </c>
    </row>
    <row r="1311" spans="1:9" s="33" customFormat="1" ht="60" customHeight="1" x14ac:dyDescent="0.25">
      <c r="A1311" s="39" t="s">
        <v>2162</v>
      </c>
      <c r="B1311" s="16" t="s">
        <v>970</v>
      </c>
      <c r="C1311" s="15" t="s">
        <v>233</v>
      </c>
      <c r="D1311" s="17">
        <v>45245</v>
      </c>
      <c r="E1311" s="27">
        <v>25</v>
      </c>
      <c r="F1311" s="27" t="s">
        <v>14</v>
      </c>
      <c r="G1311" s="27">
        <v>25</v>
      </c>
      <c r="H1311" s="27">
        <f t="shared" si="68"/>
        <v>0</v>
      </c>
      <c r="I1311" s="18" t="s">
        <v>19</v>
      </c>
    </row>
    <row r="1312" spans="1:9" s="33" customFormat="1" ht="120" customHeight="1" x14ac:dyDescent="0.25">
      <c r="A1312" s="39" t="s">
        <v>303</v>
      </c>
      <c r="B1312" s="16" t="s">
        <v>2164</v>
      </c>
      <c r="C1312" s="15" t="s">
        <v>2163</v>
      </c>
      <c r="D1312" s="17">
        <v>45245</v>
      </c>
      <c r="E1312" s="27">
        <v>241895.42</v>
      </c>
      <c r="F1312" s="27" t="s">
        <v>14</v>
      </c>
      <c r="G1312" s="27">
        <v>241895.42</v>
      </c>
      <c r="H1312" s="27">
        <f t="shared" si="68"/>
        <v>0</v>
      </c>
      <c r="I1312" s="18" t="s">
        <v>19</v>
      </c>
    </row>
    <row r="1313" spans="1:9" s="33" customFormat="1" ht="49.5" customHeight="1" x14ac:dyDescent="0.25">
      <c r="A1313" s="39" t="s">
        <v>464</v>
      </c>
      <c r="B1313" s="16" t="s">
        <v>2241</v>
      </c>
      <c r="C1313" s="15" t="s">
        <v>2242</v>
      </c>
      <c r="D1313" s="17">
        <v>45246</v>
      </c>
      <c r="E1313" s="27">
        <v>43005.1</v>
      </c>
      <c r="F1313" s="27" t="s">
        <v>14</v>
      </c>
      <c r="G1313" s="27"/>
      <c r="H1313" s="27">
        <f t="shared" si="68"/>
        <v>43005.1</v>
      </c>
      <c r="I1313" s="18" t="s">
        <v>15</v>
      </c>
    </row>
    <row r="1314" spans="1:9" s="33" customFormat="1" ht="59.25" customHeight="1" x14ac:dyDescent="0.25">
      <c r="A1314" s="39" t="s">
        <v>303</v>
      </c>
      <c r="B1314" s="34" t="s">
        <v>2166</v>
      </c>
      <c r="C1314" s="15" t="s">
        <v>2165</v>
      </c>
      <c r="D1314" s="17">
        <v>45246</v>
      </c>
      <c r="E1314" s="27">
        <v>1550</v>
      </c>
      <c r="F1314" s="27" t="s">
        <v>14</v>
      </c>
      <c r="G1314" s="27"/>
      <c r="H1314" s="27">
        <f t="shared" si="68"/>
        <v>1550</v>
      </c>
      <c r="I1314" s="18" t="s">
        <v>15</v>
      </c>
    </row>
    <row r="1315" spans="1:9" s="33" customFormat="1" ht="59.25" customHeight="1" x14ac:dyDescent="0.25">
      <c r="A1315" s="39" t="s">
        <v>125</v>
      </c>
      <c r="B1315" s="16" t="s">
        <v>2219</v>
      </c>
      <c r="C1315" s="15" t="s">
        <v>2218</v>
      </c>
      <c r="D1315" s="17">
        <v>45246</v>
      </c>
      <c r="E1315" s="27">
        <v>8095</v>
      </c>
      <c r="F1315" s="27" t="s">
        <v>14</v>
      </c>
      <c r="G1315" s="27"/>
      <c r="H1315" s="27">
        <f t="shared" si="68"/>
        <v>8095</v>
      </c>
      <c r="I1315" s="18" t="s">
        <v>15</v>
      </c>
    </row>
    <row r="1316" spans="1:9" s="33" customFormat="1" ht="59.25" customHeight="1" x14ac:dyDescent="0.25">
      <c r="A1316" s="39" t="s">
        <v>303</v>
      </c>
      <c r="B1316" s="16" t="s">
        <v>2168</v>
      </c>
      <c r="C1316" s="15" t="s">
        <v>2167</v>
      </c>
      <c r="D1316" s="17">
        <v>45247</v>
      </c>
      <c r="E1316" s="27">
        <v>182653.11</v>
      </c>
      <c r="F1316" s="27" t="s">
        <v>14</v>
      </c>
      <c r="G1316" s="27"/>
      <c r="H1316" s="27">
        <f t="shared" si="68"/>
        <v>182653.11</v>
      </c>
      <c r="I1316" s="18" t="s">
        <v>2018</v>
      </c>
    </row>
    <row r="1317" spans="1:9" s="33" customFormat="1" ht="59.25" customHeight="1" x14ac:dyDescent="0.25">
      <c r="A1317" s="39" t="s">
        <v>2169</v>
      </c>
      <c r="B1317" s="16" t="s">
        <v>2170</v>
      </c>
      <c r="C1317" s="15" t="s">
        <v>235</v>
      </c>
      <c r="D1317" s="17">
        <v>45247</v>
      </c>
      <c r="E1317" s="27">
        <v>19289.34</v>
      </c>
      <c r="F1317" s="18" t="s">
        <v>14</v>
      </c>
      <c r="G1317" s="27"/>
      <c r="H1317" s="18">
        <f t="shared" si="68"/>
        <v>19289.34</v>
      </c>
      <c r="I1317" s="18" t="s">
        <v>15</v>
      </c>
    </row>
    <row r="1318" spans="1:9" s="33" customFormat="1" ht="59.25" customHeight="1" x14ac:dyDescent="0.25">
      <c r="A1318" s="39" t="s">
        <v>2169</v>
      </c>
      <c r="B1318" s="16" t="s">
        <v>2171</v>
      </c>
      <c r="C1318" s="15" t="s">
        <v>237</v>
      </c>
      <c r="D1318" s="17">
        <v>45247</v>
      </c>
      <c r="E1318" s="27">
        <v>154000</v>
      </c>
      <c r="F1318" s="27" t="s">
        <v>14</v>
      </c>
      <c r="G1318" s="27"/>
      <c r="H1318" s="27">
        <f t="shared" si="68"/>
        <v>154000</v>
      </c>
      <c r="I1318" s="18" t="s">
        <v>15</v>
      </c>
    </row>
    <row r="1319" spans="1:9" s="33" customFormat="1" ht="59.25" customHeight="1" x14ac:dyDescent="0.25">
      <c r="A1319" s="39" t="s">
        <v>2178</v>
      </c>
      <c r="B1319" s="34" t="s">
        <v>2179</v>
      </c>
      <c r="C1319" s="15">
        <v>137650</v>
      </c>
      <c r="D1319" s="17">
        <v>45247</v>
      </c>
      <c r="E1319" s="27">
        <v>3000</v>
      </c>
      <c r="F1319" s="27" t="s">
        <v>14</v>
      </c>
      <c r="G1319" s="27"/>
      <c r="H1319" s="27">
        <f t="shared" si="68"/>
        <v>3000</v>
      </c>
      <c r="I1319" s="18" t="s">
        <v>15</v>
      </c>
    </row>
    <row r="1320" spans="1:9" s="33" customFormat="1" ht="113.25" customHeight="1" x14ac:dyDescent="0.25">
      <c r="A1320" s="39" t="s">
        <v>2245</v>
      </c>
      <c r="B1320" s="34" t="s">
        <v>2244</v>
      </c>
      <c r="C1320" s="15">
        <v>137654</v>
      </c>
      <c r="D1320" s="17">
        <v>45247</v>
      </c>
      <c r="E1320" s="27">
        <v>17000</v>
      </c>
      <c r="F1320" s="27" t="s">
        <v>14</v>
      </c>
      <c r="G1320" s="27"/>
      <c r="H1320" s="27">
        <f t="shared" si="68"/>
        <v>17000</v>
      </c>
      <c r="I1320" s="18" t="s">
        <v>15</v>
      </c>
    </row>
    <row r="1321" spans="1:9" s="33" customFormat="1" ht="113.25" customHeight="1" x14ac:dyDescent="0.25">
      <c r="A1321" s="15" t="s">
        <v>2246</v>
      </c>
      <c r="B1321" s="16" t="s">
        <v>2247</v>
      </c>
      <c r="C1321" s="15">
        <v>137664</v>
      </c>
      <c r="D1321" s="17">
        <v>45247</v>
      </c>
      <c r="E1321" s="27">
        <v>3000</v>
      </c>
      <c r="F1321" s="27" t="s">
        <v>14</v>
      </c>
      <c r="G1321" s="27"/>
      <c r="H1321" s="27">
        <f t="shared" si="68"/>
        <v>3000</v>
      </c>
      <c r="I1321" s="18" t="s">
        <v>15</v>
      </c>
    </row>
    <row r="1322" spans="1:9" s="33" customFormat="1" ht="113.25" customHeight="1" x14ac:dyDescent="0.25">
      <c r="A1322" s="39" t="s">
        <v>245</v>
      </c>
      <c r="B1322" s="34" t="s">
        <v>2133</v>
      </c>
      <c r="C1322" s="15" t="s">
        <v>2132</v>
      </c>
      <c r="D1322" s="17">
        <v>45249</v>
      </c>
      <c r="E1322" s="27">
        <v>17948.82</v>
      </c>
      <c r="F1322" s="27" t="s">
        <v>14</v>
      </c>
      <c r="G1322" s="27"/>
      <c r="H1322" s="27">
        <f t="shared" si="68"/>
        <v>17948.82</v>
      </c>
      <c r="I1322" s="18" t="s">
        <v>15</v>
      </c>
    </row>
    <row r="1323" spans="1:9" s="33" customFormat="1" ht="113.25" customHeight="1" x14ac:dyDescent="0.25">
      <c r="A1323" s="39" t="s">
        <v>303</v>
      </c>
      <c r="B1323" s="16" t="s">
        <v>2201</v>
      </c>
      <c r="C1323" s="15" t="s">
        <v>2200</v>
      </c>
      <c r="D1323" s="17">
        <v>45250</v>
      </c>
      <c r="E1323" s="27">
        <v>58200</v>
      </c>
      <c r="F1323" s="27" t="s">
        <v>14</v>
      </c>
      <c r="G1323" s="27"/>
      <c r="H1323" s="27">
        <f t="shared" si="68"/>
        <v>58200</v>
      </c>
      <c r="I1323" s="18" t="s">
        <v>15</v>
      </c>
    </row>
    <row r="1324" spans="1:9" s="33" customFormat="1" ht="89.25" customHeight="1" x14ac:dyDescent="0.25">
      <c r="A1324" s="39" t="s">
        <v>303</v>
      </c>
      <c r="B1324" s="34" t="s">
        <v>2203</v>
      </c>
      <c r="C1324" s="15" t="s">
        <v>2202</v>
      </c>
      <c r="D1324" s="17">
        <v>45250</v>
      </c>
      <c r="E1324" s="27">
        <f>8000+160</f>
        <v>8160</v>
      </c>
      <c r="F1324" s="27" t="s">
        <v>14</v>
      </c>
      <c r="G1324" s="27"/>
      <c r="H1324" s="27">
        <f t="shared" si="68"/>
        <v>8160</v>
      </c>
      <c r="I1324" s="18" t="s">
        <v>15</v>
      </c>
    </row>
    <row r="1325" spans="1:9" s="33" customFormat="1" ht="60.75" customHeight="1" x14ac:dyDescent="0.25">
      <c r="A1325" s="15" t="s">
        <v>303</v>
      </c>
      <c r="B1325" s="16" t="s">
        <v>2205</v>
      </c>
      <c r="C1325" s="15" t="s">
        <v>2204</v>
      </c>
      <c r="D1325" s="17">
        <v>45250</v>
      </c>
      <c r="E1325" s="27">
        <v>48100</v>
      </c>
      <c r="F1325" s="27" t="s">
        <v>14</v>
      </c>
      <c r="G1325" s="27"/>
      <c r="H1325" s="27">
        <f t="shared" si="68"/>
        <v>48100</v>
      </c>
      <c r="I1325" s="18" t="s">
        <v>15</v>
      </c>
    </row>
    <row r="1326" spans="1:9" s="33" customFormat="1" ht="76.5" customHeight="1" x14ac:dyDescent="0.25">
      <c r="A1326" s="15" t="s">
        <v>303</v>
      </c>
      <c r="B1326" s="16" t="s">
        <v>2207</v>
      </c>
      <c r="C1326" s="15" t="s">
        <v>2206</v>
      </c>
      <c r="D1326" s="17">
        <v>45250</v>
      </c>
      <c r="E1326" s="27">
        <f>8000+160</f>
        <v>8160</v>
      </c>
      <c r="F1326" s="27" t="s">
        <v>14</v>
      </c>
      <c r="G1326" s="27"/>
      <c r="H1326" s="27">
        <f t="shared" ref="H1326:H1353" si="69">+E1326-G1326</f>
        <v>8160</v>
      </c>
      <c r="I1326" s="18" t="s">
        <v>15</v>
      </c>
    </row>
    <row r="1327" spans="1:9" s="33" customFormat="1" ht="76.5" customHeight="1" x14ac:dyDescent="0.25">
      <c r="A1327" s="15" t="s">
        <v>2249</v>
      </c>
      <c r="B1327" s="16" t="s">
        <v>2248</v>
      </c>
      <c r="C1327" s="15">
        <v>137671</v>
      </c>
      <c r="D1327" s="17">
        <v>45250</v>
      </c>
      <c r="E1327" s="27">
        <v>3000</v>
      </c>
      <c r="F1327" s="27" t="s">
        <v>14</v>
      </c>
      <c r="G1327" s="27"/>
      <c r="H1327" s="27">
        <f t="shared" si="69"/>
        <v>3000</v>
      </c>
      <c r="I1327" s="18" t="s">
        <v>15</v>
      </c>
    </row>
    <row r="1328" spans="1:9" s="33" customFormat="1" ht="76.5" customHeight="1" x14ac:dyDescent="0.25">
      <c r="A1328" s="15" t="s">
        <v>2250</v>
      </c>
      <c r="B1328" s="16" t="s">
        <v>2251</v>
      </c>
      <c r="C1328" s="15">
        <v>137677</v>
      </c>
      <c r="D1328" s="17">
        <v>45250</v>
      </c>
      <c r="E1328" s="27">
        <v>3000</v>
      </c>
      <c r="F1328" s="27" t="s">
        <v>14</v>
      </c>
      <c r="G1328" s="27"/>
      <c r="H1328" s="27">
        <f t="shared" si="69"/>
        <v>3000</v>
      </c>
      <c r="I1328" s="18" t="s">
        <v>15</v>
      </c>
    </row>
    <row r="1329" spans="1:9" s="33" customFormat="1" ht="76.5" customHeight="1" x14ac:dyDescent="0.25">
      <c r="A1329" s="15" t="s">
        <v>303</v>
      </c>
      <c r="B1329" s="16" t="s">
        <v>2199</v>
      </c>
      <c r="C1329" s="15" t="s">
        <v>2163</v>
      </c>
      <c r="D1329" s="17">
        <v>45251</v>
      </c>
      <c r="E1329" s="27">
        <v>27232.82</v>
      </c>
      <c r="F1329" s="27" t="s">
        <v>14</v>
      </c>
      <c r="G1329" s="27"/>
      <c r="H1329" s="27">
        <f t="shared" si="69"/>
        <v>27232.82</v>
      </c>
      <c r="I1329" s="18" t="s">
        <v>2018</v>
      </c>
    </row>
    <row r="1330" spans="1:9" s="33" customFormat="1" ht="64.5" customHeight="1" x14ac:dyDescent="0.25">
      <c r="A1330" s="15" t="s">
        <v>169</v>
      </c>
      <c r="B1330" s="16" t="s">
        <v>2194</v>
      </c>
      <c r="C1330" s="15" t="s">
        <v>2195</v>
      </c>
      <c r="D1330" s="17">
        <v>45252</v>
      </c>
      <c r="E1330" s="27">
        <v>23065.98</v>
      </c>
      <c r="F1330" s="27" t="s">
        <v>14</v>
      </c>
      <c r="G1330" s="27"/>
      <c r="H1330" s="27">
        <f t="shared" si="69"/>
        <v>23065.98</v>
      </c>
      <c r="I1330" s="18" t="s">
        <v>15</v>
      </c>
    </row>
    <row r="1331" spans="1:9" s="33" customFormat="1" ht="64.5" customHeight="1" x14ac:dyDescent="0.25">
      <c r="A1331" s="15" t="s">
        <v>169</v>
      </c>
      <c r="B1331" s="16" t="s">
        <v>172</v>
      </c>
      <c r="C1331" s="15" t="s">
        <v>2195</v>
      </c>
      <c r="D1331" s="17">
        <v>45252</v>
      </c>
      <c r="E1331" s="87">
        <v>2130</v>
      </c>
      <c r="F1331" s="27" t="s">
        <v>14</v>
      </c>
      <c r="G1331" s="27"/>
      <c r="H1331" s="27">
        <f t="shared" si="69"/>
        <v>2130</v>
      </c>
      <c r="I1331" s="18" t="s">
        <v>15</v>
      </c>
    </row>
    <row r="1332" spans="1:9" s="33" customFormat="1" ht="64.5" customHeight="1" x14ac:dyDescent="0.25">
      <c r="A1332" s="15" t="s">
        <v>169</v>
      </c>
      <c r="B1332" s="16" t="s">
        <v>173</v>
      </c>
      <c r="C1332" s="15" t="s">
        <v>2195</v>
      </c>
      <c r="D1332" s="17">
        <v>45252</v>
      </c>
      <c r="E1332" s="87">
        <v>2127</v>
      </c>
      <c r="F1332" s="27" t="s">
        <v>14</v>
      </c>
      <c r="G1332" s="27"/>
      <c r="H1332" s="27">
        <f t="shared" si="69"/>
        <v>2127</v>
      </c>
      <c r="I1332" s="18" t="s">
        <v>15</v>
      </c>
    </row>
    <row r="1333" spans="1:9" s="33" customFormat="1" ht="64.5" customHeight="1" x14ac:dyDescent="0.25">
      <c r="A1333" s="15" t="s">
        <v>169</v>
      </c>
      <c r="B1333" s="16" t="s">
        <v>174</v>
      </c>
      <c r="C1333" s="15" t="s">
        <v>2195</v>
      </c>
      <c r="D1333" s="17">
        <v>45252</v>
      </c>
      <c r="E1333" s="87">
        <v>360</v>
      </c>
      <c r="F1333" s="27" t="s">
        <v>14</v>
      </c>
      <c r="G1333" s="27"/>
      <c r="H1333" s="27">
        <f t="shared" si="69"/>
        <v>360</v>
      </c>
      <c r="I1333" s="18" t="s">
        <v>15</v>
      </c>
    </row>
    <row r="1334" spans="1:9" s="33" customFormat="1" ht="73.5" customHeight="1" x14ac:dyDescent="0.25">
      <c r="A1334" s="15" t="s">
        <v>2196</v>
      </c>
      <c r="B1334" s="16" t="s">
        <v>2197</v>
      </c>
      <c r="C1334" s="15" t="s">
        <v>2198</v>
      </c>
      <c r="D1334" s="17">
        <v>45252</v>
      </c>
      <c r="E1334" s="87">
        <v>900</v>
      </c>
      <c r="F1334" s="18" t="s">
        <v>14</v>
      </c>
      <c r="G1334" s="27"/>
      <c r="H1334" s="27">
        <f t="shared" si="69"/>
        <v>900</v>
      </c>
      <c r="I1334" s="18" t="s">
        <v>15</v>
      </c>
    </row>
    <row r="1335" spans="1:9" s="33" customFormat="1" ht="64.5" customHeight="1" x14ac:dyDescent="0.25">
      <c r="A1335" s="15" t="s">
        <v>2263</v>
      </c>
      <c r="B1335" s="16" t="s">
        <v>2264</v>
      </c>
      <c r="C1335" s="15" t="s">
        <v>2265</v>
      </c>
      <c r="D1335" s="17">
        <v>45252</v>
      </c>
      <c r="E1335" s="87">
        <v>569999.99</v>
      </c>
      <c r="F1335" s="18" t="s">
        <v>14</v>
      </c>
      <c r="G1335" s="27"/>
      <c r="H1335" s="27">
        <f t="shared" si="69"/>
        <v>569999.99</v>
      </c>
      <c r="I1335" s="18" t="s">
        <v>15</v>
      </c>
    </row>
    <row r="1336" spans="1:9" s="33" customFormat="1" ht="64.5" customHeight="1" x14ac:dyDescent="0.25">
      <c r="A1336" s="15" t="s">
        <v>527</v>
      </c>
      <c r="B1336" s="16" t="s">
        <v>2252</v>
      </c>
      <c r="C1336" s="15" t="s">
        <v>2040</v>
      </c>
      <c r="D1336" s="17">
        <v>45252</v>
      </c>
      <c r="E1336" s="87">
        <v>21723.8</v>
      </c>
      <c r="F1336" s="18" t="s">
        <v>14</v>
      </c>
      <c r="G1336" s="27"/>
      <c r="H1336" s="27">
        <f t="shared" si="69"/>
        <v>21723.8</v>
      </c>
      <c r="I1336" s="18" t="s">
        <v>2018</v>
      </c>
    </row>
    <row r="1337" spans="1:9" s="33" customFormat="1" ht="64.5" customHeight="1" x14ac:dyDescent="0.25">
      <c r="A1337" s="15" t="s">
        <v>2267</v>
      </c>
      <c r="B1337" s="16" t="s">
        <v>2269</v>
      </c>
      <c r="C1337" s="15" t="s">
        <v>2268</v>
      </c>
      <c r="D1337" s="17">
        <v>45252</v>
      </c>
      <c r="E1337" s="87">
        <v>52027.38</v>
      </c>
      <c r="F1337" s="18" t="s">
        <v>14</v>
      </c>
      <c r="G1337" s="27"/>
      <c r="H1337" s="27">
        <f t="shared" si="69"/>
        <v>52027.38</v>
      </c>
      <c r="I1337" s="18" t="s">
        <v>2018</v>
      </c>
    </row>
    <row r="1338" spans="1:9" s="33" customFormat="1" ht="45" x14ac:dyDescent="0.25">
      <c r="A1338" s="15" t="s">
        <v>2284</v>
      </c>
      <c r="B1338" s="16" t="s">
        <v>2285</v>
      </c>
      <c r="C1338" s="15">
        <v>137742</v>
      </c>
      <c r="D1338" s="17">
        <v>45253</v>
      </c>
      <c r="E1338" s="87">
        <v>3000</v>
      </c>
      <c r="F1338" s="18" t="s">
        <v>14</v>
      </c>
      <c r="G1338" s="27"/>
      <c r="H1338" s="27">
        <f t="shared" si="69"/>
        <v>3000</v>
      </c>
      <c r="I1338" s="18" t="s">
        <v>2018</v>
      </c>
    </row>
    <row r="1339" spans="1:9" s="33" customFormat="1" ht="45" x14ac:dyDescent="0.25">
      <c r="A1339" s="15" t="s">
        <v>2253</v>
      </c>
      <c r="B1339" s="16" t="s">
        <v>2254</v>
      </c>
      <c r="C1339" s="15">
        <v>137747</v>
      </c>
      <c r="D1339" s="17">
        <v>45253</v>
      </c>
      <c r="E1339" s="27">
        <v>3000</v>
      </c>
      <c r="F1339" s="18" t="s">
        <v>14</v>
      </c>
      <c r="G1339" s="27"/>
      <c r="H1339" s="27">
        <f t="shared" si="69"/>
        <v>3000</v>
      </c>
      <c r="I1339" s="18" t="s">
        <v>2018</v>
      </c>
    </row>
    <row r="1340" spans="1:9" s="33" customFormat="1" ht="45" x14ac:dyDescent="0.25">
      <c r="A1340" s="15" t="s">
        <v>2286</v>
      </c>
      <c r="B1340" s="16" t="s">
        <v>2287</v>
      </c>
      <c r="C1340" s="15">
        <v>137752</v>
      </c>
      <c r="D1340" s="17">
        <v>45254</v>
      </c>
      <c r="E1340" s="27">
        <v>4000</v>
      </c>
      <c r="F1340" s="18" t="s">
        <v>14</v>
      </c>
      <c r="G1340" s="27"/>
      <c r="H1340" s="27">
        <f t="shared" si="69"/>
        <v>4000</v>
      </c>
      <c r="I1340" s="18" t="s">
        <v>2018</v>
      </c>
    </row>
    <row r="1341" spans="1:9" s="33" customFormat="1" ht="45" x14ac:dyDescent="0.25">
      <c r="A1341" s="15" t="s">
        <v>2288</v>
      </c>
      <c r="B1341" s="16" t="s">
        <v>2289</v>
      </c>
      <c r="C1341" s="15">
        <v>137778</v>
      </c>
      <c r="D1341" s="17">
        <v>45257</v>
      </c>
      <c r="E1341" s="27">
        <v>2000</v>
      </c>
      <c r="F1341" s="18" t="s">
        <v>14</v>
      </c>
      <c r="G1341" s="27"/>
      <c r="H1341" s="27">
        <f t="shared" si="69"/>
        <v>2000</v>
      </c>
      <c r="I1341" s="18" t="s">
        <v>2018</v>
      </c>
    </row>
    <row r="1342" spans="1:9" s="33" customFormat="1" ht="45" x14ac:dyDescent="0.25">
      <c r="A1342" s="15" t="s">
        <v>817</v>
      </c>
      <c r="B1342" s="16" t="s">
        <v>1003</v>
      </c>
      <c r="C1342" s="15" t="s">
        <v>1454</v>
      </c>
      <c r="D1342" s="17">
        <v>45257</v>
      </c>
      <c r="E1342" s="27">
        <v>106990.39999999999</v>
      </c>
      <c r="F1342" s="18" t="s">
        <v>14</v>
      </c>
      <c r="G1342" s="27"/>
      <c r="H1342" s="27">
        <f t="shared" si="69"/>
        <v>106990.39999999999</v>
      </c>
      <c r="I1342" s="18" t="s">
        <v>2018</v>
      </c>
    </row>
    <row r="1343" spans="1:9" s="33" customFormat="1" ht="75" x14ac:dyDescent="0.25">
      <c r="A1343" s="15" t="s">
        <v>281</v>
      </c>
      <c r="B1343" s="16" t="s">
        <v>2220</v>
      </c>
      <c r="C1343" s="15" t="s">
        <v>2223</v>
      </c>
      <c r="D1343" s="17">
        <v>45257</v>
      </c>
      <c r="E1343" s="27">
        <v>11910.51</v>
      </c>
      <c r="F1343" s="18" t="s">
        <v>14</v>
      </c>
      <c r="G1343" s="27"/>
      <c r="H1343" s="27">
        <f t="shared" si="69"/>
        <v>11910.51</v>
      </c>
      <c r="I1343" s="18" t="s">
        <v>2018</v>
      </c>
    </row>
    <row r="1344" spans="1:9" s="33" customFormat="1" ht="60" x14ac:dyDescent="0.25">
      <c r="A1344" s="15" t="s">
        <v>281</v>
      </c>
      <c r="B1344" s="16" t="s">
        <v>2221</v>
      </c>
      <c r="C1344" s="15" t="s">
        <v>2232</v>
      </c>
      <c r="D1344" s="17">
        <v>45257</v>
      </c>
      <c r="E1344" s="27">
        <v>49631.74</v>
      </c>
      <c r="F1344" s="18" t="s">
        <v>14</v>
      </c>
      <c r="G1344" s="27"/>
      <c r="H1344" s="27">
        <f t="shared" si="69"/>
        <v>49631.74</v>
      </c>
      <c r="I1344" s="18" t="s">
        <v>15</v>
      </c>
    </row>
    <row r="1345" spans="1:9" s="33" customFormat="1" ht="45" x14ac:dyDescent="0.25">
      <c r="A1345" s="15" t="s">
        <v>281</v>
      </c>
      <c r="B1345" s="16" t="s">
        <v>2222</v>
      </c>
      <c r="C1345" s="15" t="s">
        <v>2291</v>
      </c>
      <c r="D1345" s="17">
        <v>45257</v>
      </c>
      <c r="E1345" s="27">
        <v>1814.8</v>
      </c>
      <c r="F1345" s="18" t="s">
        <v>14</v>
      </c>
      <c r="G1345" s="27"/>
      <c r="H1345" s="27">
        <f t="shared" si="69"/>
        <v>1814.8</v>
      </c>
      <c r="I1345" s="18" t="s">
        <v>15</v>
      </c>
    </row>
    <row r="1346" spans="1:9" s="33" customFormat="1" ht="45" x14ac:dyDescent="0.25">
      <c r="A1346" s="15" t="s">
        <v>281</v>
      </c>
      <c r="B1346" s="16" t="s">
        <v>2222</v>
      </c>
      <c r="C1346" s="15" t="s">
        <v>2292</v>
      </c>
      <c r="D1346" s="17">
        <v>45257</v>
      </c>
      <c r="E1346" s="27">
        <v>65804.05</v>
      </c>
      <c r="F1346" s="18" t="s">
        <v>14</v>
      </c>
      <c r="G1346" s="27"/>
      <c r="H1346" s="27">
        <f t="shared" si="69"/>
        <v>65804.05</v>
      </c>
      <c r="I1346" s="18" t="s">
        <v>15</v>
      </c>
    </row>
    <row r="1347" spans="1:9" s="33" customFormat="1" ht="45" x14ac:dyDescent="0.25">
      <c r="A1347" s="15" t="s">
        <v>281</v>
      </c>
      <c r="B1347" s="16" t="s">
        <v>2222</v>
      </c>
      <c r="C1347" s="15" t="s">
        <v>2293</v>
      </c>
      <c r="D1347" s="17">
        <v>45257</v>
      </c>
      <c r="E1347" s="27">
        <v>1322.98</v>
      </c>
      <c r="F1347" s="18" t="s">
        <v>14</v>
      </c>
      <c r="G1347" s="27"/>
      <c r="H1347" s="27">
        <f t="shared" si="69"/>
        <v>1322.98</v>
      </c>
      <c r="I1347" s="18" t="s">
        <v>15</v>
      </c>
    </row>
    <row r="1348" spans="1:9" s="33" customFormat="1" ht="120" x14ac:dyDescent="0.25">
      <c r="A1348" s="15" t="s">
        <v>303</v>
      </c>
      <c r="B1348" s="16" t="s">
        <v>2299</v>
      </c>
      <c r="C1348" s="15" t="s">
        <v>783</v>
      </c>
      <c r="D1348" s="17">
        <v>45258</v>
      </c>
      <c r="E1348" s="27">
        <v>19700</v>
      </c>
      <c r="F1348" s="18" t="s">
        <v>14</v>
      </c>
      <c r="G1348" s="27"/>
      <c r="H1348" s="27">
        <f t="shared" si="69"/>
        <v>19700</v>
      </c>
      <c r="I1348" s="18" t="s">
        <v>15</v>
      </c>
    </row>
    <row r="1349" spans="1:9" s="33" customFormat="1" ht="57" customHeight="1" x14ac:dyDescent="0.25">
      <c r="A1349" s="15" t="s">
        <v>67</v>
      </c>
      <c r="B1349" s="16" t="s">
        <v>2243</v>
      </c>
      <c r="C1349" s="15"/>
      <c r="D1349" s="26">
        <v>45260</v>
      </c>
      <c r="E1349" s="27">
        <f>521.62+750.75+1501.5+975+521.62</f>
        <v>4270.49</v>
      </c>
      <c r="F1349" s="18" t="s">
        <v>14</v>
      </c>
      <c r="G1349" s="27"/>
      <c r="H1349" s="27">
        <f t="shared" si="69"/>
        <v>4270.49</v>
      </c>
      <c r="I1349" s="18" t="s">
        <v>15</v>
      </c>
    </row>
    <row r="1350" spans="1:9" s="33" customFormat="1" ht="90" x14ac:dyDescent="0.25">
      <c r="A1350" s="15" t="s">
        <v>303</v>
      </c>
      <c r="B1350" s="16" t="s">
        <v>2301</v>
      </c>
      <c r="C1350" s="15" t="s">
        <v>2300</v>
      </c>
      <c r="D1350" s="26">
        <v>45260</v>
      </c>
      <c r="E1350" s="27">
        <v>32100</v>
      </c>
      <c r="F1350" s="18" t="s">
        <v>14</v>
      </c>
      <c r="G1350" s="27"/>
      <c r="H1350" s="27">
        <f t="shared" ref="H1350" si="70">+E1350-G1350</f>
        <v>32100</v>
      </c>
      <c r="I1350" s="18" t="s">
        <v>15</v>
      </c>
    </row>
    <row r="1351" spans="1:9" s="33" customFormat="1" ht="82.5" customHeight="1" x14ac:dyDescent="0.25">
      <c r="A1351" s="15" t="s">
        <v>303</v>
      </c>
      <c r="B1351" s="16" t="s">
        <v>2295</v>
      </c>
      <c r="C1351" s="15" t="s">
        <v>2294</v>
      </c>
      <c r="D1351" s="26">
        <v>45260</v>
      </c>
      <c r="E1351" s="27">
        <v>6260</v>
      </c>
      <c r="F1351" s="18" t="s">
        <v>14</v>
      </c>
      <c r="G1351" s="27"/>
      <c r="H1351" s="27">
        <f t="shared" si="69"/>
        <v>6260</v>
      </c>
      <c r="I1351" s="18" t="s">
        <v>15</v>
      </c>
    </row>
    <row r="1352" spans="1:9" s="33" customFormat="1" ht="120.75" customHeight="1" x14ac:dyDescent="0.25">
      <c r="A1352" s="15" t="s">
        <v>303</v>
      </c>
      <c r="B1352" s="16" t="s">
        <v>2303</v>
      </c>
      <c r="C1352" s="15" t="s">
        <v>2302</v>
      </c>
      <c r="D1352" s="26">
        <v>45260</v>
      </c>
      <c r="E1352" s="27">
        <v>20750</v>
      </c>
      <c r="F1352" s="18" t="s">
        <v>14</v>
      </c>
      <c r="G1352" s="27"/>
      <c r="H1352" s="27">
        <f t="shared" si="69"/>
        <v>20750</v>
      </c>
      <c r="I1352" s="18" t="s">
        <v>15</v>
      </c>
    </row>
    <row r="1353" spans="1:9" s="33" customFormat="1" ht="45" x14ac:dyDescent="0.25">
      <c r="A1353" s="15" t="s">
        <v>2255</v>
      </c>
      <c r="B1353" s="16" t="s">
        <v>2256</v>
      </c>
      <c r="C1353" s="15">
        <v>137824</v>
      </c>
      <c r="D1353" s="26">
        <v>45260</v>
      </c>
      <c r="E1353" s="27">
        <v>6000</v>
      </c>
      <c r="F1353" s="18" t="s">
        <v>14</v>
      </c>
      <c r="G1353" s="27"/>
      <c r="H1353" s="27">
        <f t="shared" si="69"/>
        <v>6000</v>
      </c>
      <c r="I1353" s="18" t="s">
        <v>15</v>
      </c>
    </row>
    <row r="1354" spans="1:9" s="33" customFormat="1" ht="45" x14ac:dyDescent="0.25">
      <c r="A1354" s="15" t="s">
        <v>486</v>
      </c>
      <c r="B1354" s="16" t="s">
        <v>2237</v>
      </c>
      <c r="C1354" s="15" t="s">
        <v>2266</v>
      </c>
      <c r="D1354" s="26">
        <v>45260</v>
      </c>
      <c r="E1354" s="27">
        <v>132160</v>
      </c>
      <c r="F1354" s="18" t="s">
        <v>14</v>
      </c>
      <c r="G1354" s="27"/>
      <c r="H1354" s="27">
        <f t="shared" ref="H1354" si="71">+E1354-G1354</f>
        <v>132160</v>
      </c>
      <c r="I1354" s="18" t="s">
        <v>15</v>
      </c>
    </row>
    <row r="1355" spans="1:9" s="33" customFormat="1" ht="60" x14ac:dyDescent="0.25">
      <c r="A1355" s="15" t="s">
        <v>16</v>
      </c>
      <c r="B1355" s="16" t="s">
        <v>2297</v>
      </c>
      <c r="C1355" s="15" t="s">
        <v>2296</v>
      </c>
      <c r="D1355" s="17">
        <v>45260</v>
      </c>
      <c r="E1355" s="27">
        <v>703416.69</v>
      </c>
      <c r="F1355" s="18" t="s">
        <v>14</v>
      </c>
      <c r="G1355" s="27"/>
      <c r="H1355" s="27">
        <f t="shared" ref="H1355:H1369" si="72">+E1355-G1355</f>
        <v>703416.69</v>
      </c>
      <c r="I1355" s="18" t="s">
        <v>15</v>
      </c>
    </row>
    <row r="1356" spans="1:9" s="33" customFormat="1" x14ac:dyDescent="0.25">
      <c r="A1356" s="107"/>
      <c r="B1356" s="51"/>
      <c r="C1356" s="107"/>
      <c r="D1356" s="108"/>
      <c r="E1356" s="109"/>
      <c r="F1356" s="110"/>
      <c r="G1356" s="109"/>
      <c r="H1356" s="109"/>
      <c r="I1356" s="110"/>
    </row>
    <row r="1357" spans="1:9" s="33" customFormat="1" x14ac:dyDescent="0.25">
      <c r="A1357" s="107"/>
      <c r="B1357" s="51"/>
      <c r="C1357" s="107"/>
      <c r="D1357" s="108"/>
      <c r="E1357" s="109"/>
      <c r="F1357" s="110"/>
      <c r="G1357" s="109"/>
      <c r="H1357" s="109"/>
      <c r="I1357" s="110"/>
    </row>
    <row r="1358" spans="1:9" s="33" customFormat="1" x14ac:dyDescent="0.25">
      <c r="A1358" s="107"/>
      <c r="B1358" s="51"/>
      <c r="C1358" s="107"/>
      <c r="D1358" s="108"/>
      <c r="E1358" s="109"/>
      <c r="F1358" s="110"/>
      <c r="G1358" s="109"/>
      <c r="H1358" s="109"/>
      <c r="I1358" s="110"/>
    </row>
    <row r="1359" spans="1:9" s="33" customFormat="1" x14ac:dyDescent="0.25">
      <c r="A1359" s="107"/>
      <c r="B1359" s="51"/>
      <c r="C1359" s="107"/>
      <c r="D1359" s="108"/>
      <c r="E1359" s="109"/>
      <c r="F1359" s="110"/>
      <c r="G1359" s="109"/>
      <c r="H1359" s="109"/>
      <c r="I1359" s="110"/>
    </row>
    <row r="1360" spans="1:9" s="33" customFormat="1" x14ac:dyDescent="0.25">
      <c r="A1360" s="107"/>
      <c r="B1360" s="51"/>
      <c r="C1360" s="107"/>
      <c r="D1360" s="108"/>
      <c r="E1360" s="109"/>
      <c r="F1360" s="110"/>
      <c r="G1360" s="109"/>
      <c r="H1360" s="109"/>
      <c r="I1360" s="110"/>
    </row>
    <row r="1361" spans="1:9" s="33" customFormat="1" x14ac:dyDescent="0.25">
      <c r="A1361" s="107"/>
      <c r="B1361" s="51"/>
      <c r="C1361" s="107"/>
      <c r="D1361" s="108"/>
      <c r="E1361" s="109"/>
      <c r="F1361" s="110"/>
      <c r="G1361" s="109"/>
      <c r="H1361" s="109"/>
      <c r="I1361" s="110"/>
    </row>
    <row r="1362" spans="1:9" s="33" customFormat="1" x14ac:dyDescent="0.25">
      <c r="A1362" s="107"/>
      <c r="B1362" s="51"/>
      <c r="C1362" s="107"/>
      <c r="D1362" s="108"/>
      <c r="E1362" s="109"/>
      <c r="F1362" s="110"/>
      <c r="G1362" s="109"/>
      <c r="H1362" s="109"/>
      <c r="I1362" s="110"/>
    </row>
    <row r="1363" spans="1:9" s="33" customFormat="1" x14ac:dyDescent="0.25">
      <c r="A1363" s="107"/>
      <c r="B1363" s="51"/>
      <c r="C1363" s="107"/>
      <c r="D1363" s="108"/>
      <c r="E1363" s="109"/>
      <c r="F1363" s="110"/>
      <c r="G1363" s="109"/>
      <c r="H1363" s="109"/>
      <c r="I1363" s="110"/>
    </row>
    <row r="1364" spans="1:9" s="33" customFormat="1" x14ac:dyDescent="0.25">
      <c r="A1364" s="107"/>
      <c r="B1364" s="51"/>
      <c r="C1364" s="107"/>
      <c r="D1364" s="108"/>
      <c r="E1364" s="109"/>
      <c r="F1364" s="110"/>
      <c r="G1364" s="109"/>
      <c r="H1364" s="109"/>
      <c r="I1364" s="110"/>
    </row>
    <row r="1365" spans="1:9" s="33" customFormat="1" x14ac:dyDescent="0.25">
      <c r="A1365" s="107"/>
      <c r="B1365" s="51"/>
      <c r="C1365" s="107"/>
      <c r="D1365" s="108"/>
      <c r="E1365" s="109"/>
      <c r="F1365" s="110"/>
      <c r="G1365" s="109"/>
      <c r="H1365" s="109"/>
      <c r="I1365" s="110"/>
    </row>
    <row r="1366" spans="1:9" s="33" customFormat="1" x14ac:dyDescent="0.25">
      <c r="A1366" s="107"/>
      <c r="B1366" s="51"/>
      <c r="C1366" s="107"/>
      <c r="D1366" s="108"/>
      <c r="E1366" s="109"/>
      <c r="F1366" s="110"/>
      <c r="G1366" s="109"/>
      <c r="H1366" s="109"/>
      <c r="I1366" s="110"/>
    </row>
    <row r="1367" spans="1:9" s="33" customFormat="1" x14ac:dyDescent="0.25">
      <c r="A1367" s="107"/>
      <c r="B1367" s="51"/>
      <c r="C1367" s="107"/>
      <c r="D1367" s="108"/>
      <c r="E1367" s="109"/>
      <c r="F1367" s="110"/>
      <c r="G1367" s="109"/>
      <c r="H1367" s="109"/>
      <c r="I1367" s="110"/>
    </row>
    <row r="1368" spans="1:9" s="33" customFormat="1" x14ac:dyDescent="0.25">
      <c r="A1368" s="107"/>
      <c r="B1368" s="51"/>
      <c r="C1368" s="107"/>
      <c r="D1368" s="108"/>
      <c r="E1368" s="109"/>
      <c r="F1368" s="110"/>
      <c r="G1368" s="109"/>
      <c r="H1368" s="109"/>
      <c r="I1368" s="110"/>
    </row>
    <row r="1369" spans="1:9" s="33" customFormat="1" ht="60" x14ac:dyDescent="0.25">
      <c r="A1369" s="15" t="s">
        <v>16</v>
      </c>
      <c r="B1369" s="16" t="s">
        <v>2297</v>
      </c>
      <c r="C1369" s="15" t="s">
        <v>2298</v>
      </c>
      <c r="D1369" s="17">
        <v>45260</v>
      </c>
      <c r="E1369" s="27">
        <v>13445.51</v>
      </c>
      <c r="F1369" s="18" t="s">
        <v>14</v>
      </c>
      <c r="G1369" s="27"/>
      <c r="H1369" s="27">
        <f t="shared" si="72"/>
        <v>13445.51</v>
      </c>
      <c r="I1369" s="18" t="s">
        <v>15</v>
      </c>
    </row>
    <row r="1370" spans="1:9" s="33" customFormat="1" x14ac:dyDescent="0.25">
      <c r="A1370" s="25" t="s">
        <v>2105</v>
      </c>
      <c r="B1370" s="16"/>
      <c r="C1370" s="15"/>
      <c r="D1370" s="35"/>
      <c r="E1370" s="31">
        <f>SUM(E1230:E1369)</f>
        <v>11762422.530000005</v>
      </c>
      <c r="F1370" s="31">
        <f t="shared" ref="F1370:H1370" si="73">SUM(F1230:F1369)</f>
        <v>0</v>
      </c>
      <c r="G1370" s="31">
        <f t="shared" si="73"/>
        <v>1262950.76</v>
      </c>
      <c r="H1370" s="31">
        <f t="shared" si="73"/>
        <v>10499471.770000005</v>
      </c>
      <c r="I1370" s="24"/>
    </row>
    <row r="1371" spans="1:9" s="33" customFormat="1" ht="30" x14ac:dyDescent="0.25">
      <c r="A1371" s="25" t="s">
        <v>2106</v>
      </c>
      <c r="B1371" s="40"/>
      <c r="C1371" s="23"/>
      <c r="D1371" s="17"/>
      <c r="E1371" s="31">
        <f>+E40+E44+E46+E51+E53+E55+E57+E59+E62+E75+E98+E178+E331+E376+E433+E519+E623+E710+E818+E896+E1019+E1113+E1229+E1370</f>
        <v>94597331.950000003</v>
      </c>
      <c r="F1371" s="31">
        <f t="shared" ref="F1371:H1371" si="74">+F40+F44+F46+F51+F53+F55+F57+F59+F62+F75+F98+F178+F331+F376+F433+F519+F623+F710+F818+F896+F1019+F1113+F1229+F1370</f>
        <v>0</v>
      </c>
      <c r="G1371" s="31">
        <f t="shared" si="74"/>
        <v>80370786.940000027</v>
      </c>
      <c r="H1371" s="31">
        <f t="shared" si="74"/>
        <v>14226545.010000005</v>
      </c>
      <c r="I1371" s="24"/>
    </row>
    <row r="1372" spans="1:9" s="33" customFormat="1" x14ac:dyDescent="0.25"/>
    <row r="1373" spans="1:9" s="33" customFormat="1" x14ac:dyDescent="0.25"/>
    <row r="1374" spans="1:9" s="33" customFormat="1" x14ac:dyDescent="0.25"/>
    <row r="1375" spans="1:9" s="33" customFormat="1" x14ac:dyDescent="0.25"/>
    <row r="1376" spans="1:9" ht="14.45" customHeight="1" x14ac:dyDescent="0.25">
      <c r="A1376" s="53"/>
      <c r="B1376" s="53"/>
      <c r="C1376" s="54"/>
      <c r="D1376" s="55"/>
      <c r="E1376" s="56"/>
      <c r="F1376" s="57"/>
      <c r="G1376" s="55"/>
      <c r="H1376" s="58"/>
      <c r="I1376" s="59"/>
    </row>
    <row r="1377" spans="1:9" ht="14.45" customHeight="1" x14ac:dyDescent="0.25">
      <c r="A1377" s="111" t="s">
        <v>1540</v>
      </c>
      <c r="B1377" s="111"/>
      <c r="C1377" s="52"/>
      <c r="D1377" s="111" t="s">
        <v>1541</v>
      </c>
      <c r="E1377" s="111"/>
      <c r="F1377" s="51"/>
      <c r="G1377" s="111" t="s">
        <v>1542</v>
      </c>
      <c r="H1377" s="111"/>
      <c r="I1377" s="111"/>
    </row>
    <row r="1378" spans="1:9" ht="14.45" customHeight="1" x14ac:dyDescent="0.25">
      <c r="A1378" s="111" t="s">
        <v>1543</v>
      </c>
      <c r="B1378" s="111"/>
      <c r="C1378" s="52"/>
      <c r="D1378" s="111" t="s">
        <v>1544</v>
      </c>
      <c r="E1378" s="111"/>
      <c r="F1378" s="51" t="s">
        <v>1</v>
      </c>
      <c r="G1378" s="111" t="s">
        <v>1545</v>
      </c>
      <c r="H1378" s="111"/>
      <c r="I1378" s="111"/>
    </row>
    <row r="1379" spans="1:9" ht="15" customHeight="1" x14ac:dyDescent="0.25">
      <c r="A1379" s="111" t="s">
        <v>1546</v>
      </c>
      <c r="B1379" s="111"/>
      <c r="C1379" s="52"/>
      <c r="D1379" s="111" t="s">
        <v>1547</v>
      </c>
      <c r="E1379" s="111"/>
      <c r="F1379" s="51"/>
      <c r="G1379" s="111" t="s">
        <v>1548</v>
      </c>
      <c r="H1379" s="111"/>
      <c r="I1379" s="111"/>
    </row>
    <row r="1380" spans="1:9" x14ac:dyDescent="0.25">
      <c r="B1380" s="61"/>
      <c r="C1380" s="60"/>
      <c r="D1380" s="52"/>
    </row>
    <row r="1381" spans="1:9" x14ac:dyDescent="0.25">
      <c r="B1381" s="63"/>
      <c r="C1381" s="60"/>
      <c r="D1381" s="52"/>
    </row>
    <row r="1382" spans="1:9" ht="18.75" x14ac:dyDescent="0.3">
      <c r="C1382" s="60"/>
      <c r="D1382" s="52"/>
      <c r="E1382" s="61"/>
      <c r="H1382" s="64"/>
    </row>
    <row r="1383" spans="1:9" ht="18.75" x14ac:dyDescent="0.3">
      <c r="B1383" s="65"/>
      <c r="C1383" s="60"/>
      <c r="D1383" s="52"/>
      <c r="H1383" s="64"/>
    </row>
    <row r="1384" spans="1:9" x14ac:dyDescent="0.25">
      <c r="C1384" s="60"/>
      <c r="D1384" s="52"/>
      <c r="E1384" s="66"/>
    </row>
    <row r="1385" spans="1:9" x14ac:dyDescent="0.25">
      <c r="C1385" s="60"/>
      <c r="D1385" s="52"/>
      <c r="E1385" s="66"/>
    </row>
    <row r="1386" spans="1:9" x14ac:dyDescent="0.25">
      <c r="C1386" s="60"/>
      <c r="D1386" s="52"/>
      <c r="E1386" s="66"/>
    </row>
    <row r="1387" spans="1:9" x14ac:dyDescent="0.25">
      <c r="C1387" s="60"/>
      <c r="D1387" s="52"/>
      <c r="E1387" s="66"/>
      <c r="F1387" s="63"/>
    </row>
    <row r="1388" spans="1:9" x14ac:dyDescent="0.25">
      <c r="C1388" s="60"/>
      <c r="D1388" s="52"/>
      <c r="E1388" s="66"/>
    </row>
    <row r="1389" spans="1:9" x14ac:dyDescent="0.25">
      <c r="C1389" s="60"/>
      <c r="D1389" s="52"/>
      <c r="E1389" s="66"/>
    </row>
    <row r="1390" spans="1:9" x14ac:dyDescent="0.25">
      <c r="C1390" s="60"/>
      <c r="D1390" s="52"/>
      <c r="E1390" s="66"/>
    </row>
    <row r="1391" spans="1:9" x14ac:dyDescent="0.25">
      <c r="C1391" s="60"/>
      <c r="D1391" s="52"/>
      <c r="E1391" s="66"/>
    </row>
    <row r="1392" spans="1:9" x14ac:dyDescent="0.25">
      <c r="C1392" s="60"/>
      <c r="D1392" s="52"/>
      <c r="E1392" s="66"/>
    </row>
    <row r="1393" spans="1:9" x14ac:dyDescent="0.25">
      <c r="C1393" s="60"/>
      <c r="D1393" s="52"/>
    </row>
    <row r="1394" spans="1:9" x14ac:dyDescent="0.25">
      <c r="A1394" s="3"/>
      <c r="B1394" s="3"/>
      <c r="C1394" s="3"/>
      <c r="D1394" s="3"/>
      <c r="E1394" s="3"/>
      <c r="F1394" s="3"/>
      <c r="G1394" s="3"/>
      <c r="H1394" s="3"/>
      <c r="I1394" s="3"/>
    </row>
    <row r="1395" spans="1:9" x14ac:dyDescent="0.25">
      <c r="A1395" s="3"/>
      <c r="B1395" s="3"/>
      <c r="C1395" s="3"/>
      <c r="D1395" s="3"/>
      <c r="E1395" s="3"/>
      <c r="F1395" s="3"/>
      <c r="G1395" s="3"/>
      <c r="H1395" s="3"/>
      <c r="I1395" s="3"/>
    </row>
    <row r="1396" spans="1:9" x14ac:dyDescent="0.25">
      <c r="A1396" s="3"/>
      <c r="B1396" s="3"/>
      <c r="C1396" s="3"/>
      <c r="D1396" s="3"/>
      <c r="E1396" s="3"/>
      <c r="F1396" s="3"/>
      <c r="G1396" s="3"/>
      <c r="H1396" s="3"/>
      <c r="I1396" s="3"/>
    </row>
    <row r="1397" spans="1:9" x14ac:dyDescent="0.25">
      <c r="A1397" s="3"/>
      <c r="B1397" s="3"/>
      <c r="C1397" s="3"/>
      <c r="D1397" s="3"/>
      <c r="E1397" s="3"/>
      <c r="F1397" s="3"/>
      <c r="G1397" s="3"/>
      <c r="H1397" s="3"/>
      <c r="I1397" s="3"/>
    </row>
    <row r="1398" spans="1:9" x14ac:dyDescent="0.25">
      <c r="A1398" s="3"/>
      <c r="B1398" s="3"/>
      <c r="C1398" s="3"/>
      <c r="D1398" s="3"/>
      <c r="E1398" s="3"/>
      <c r="F1398" s="3"/>
      <c r="G1398" s="3"/>
      <c r="H1398" s="3"/>
      <c r="I1398" s="3"/>
    </row>
    <row r="1399" spans="1:9" x14ac:dyDescent="0.25">
      <c r="A1399" s="3"/>
      <c r="B1399" s="3"/>
      <c r="C1399" s="3"/>
      <c r="D1399" s="3"/>
      <c r="E1399" s="3"/>
      <c r="F1399" s="3"/>
      <c r="G1399" s="3"/>
      <c r="H1399" s="3"/>
      <c r="I1399" s="3"/>
    </row>
    <row r="1400" spans="1:9" x14ac:dyDescent="0.25">
      <c r="A1400" s="3"/>
      <c r="B1400" s="3"/>
      <c r="C1400" s="3"/>
      <c r="D1400" s="3"/>
      <c r="E1400" s="3"/>
      <c r="F1400" s="3"/>
      <c r="G1400" s="3"/>
      <c r="H1400" s="3"/>
      <c r="I1400" s="3"/>
    </row>
  </sheetData>
  <autoFilter ref="A10:I1375">
    <sortState ref="A11:I1352">
      <sortCondition sortBy="cellColor" ref="C10:C1352" dxfId="0"/>
    </sortState>
  </autoFilter>
  <mergeCells count="11">
    <mergeCell ref="A1379:B1379"/>
    <mergeCell ref="D1379:E1379"/>
    <mergeCell ref="G1379:I1379"/>
    <mergeCell ref="A6:I6"/>
    <mergeCell ref="A7:I7"/>
    <mergeCell ref="A1377:B1377"/>
    <mergeCell ref="D1377:E1377"/>
    <mergeCell ref="G1377:I1377"/>
    <mergeCell ref="A1378:B1378"/>
    <mergeCell ref="D1378:E1378"/>
    <mergeCell ref="G1378:I1378"/>
  </mergeCells>
  <printOptions horizontalCentered="1"/>
  <pageMargins left="0.23622047244094491" right="0.18" top="0.61" bottom="0.28000000000000003" header="0.31496062992125984" footer="0.31496062992125984"/>
  <pageSetup paperSize="5" scale="60" fitToHeight="0" orientation="landscape" r:id="rId1"/>
  <rowBreaks count="15" manualBreakCount="15">
    <brk id="66" max="8" man="1"/>
    <brk id="282" max="8" man="1"/>
    <brk id="287" max="8" man="1"/>
    <brk id="719" max="8" man="1"/>
    <brk id="895" max="8" man="1"/>
    <brk id="928" max="8" man="1"/>
    <brk id="1145" max="8" man="1"/>
    <brk id="1167" max="8" man="1"/>
    <brk id="1182" max="8" man="1"/>
    <brk id="1192" max="8" man="1"/>
    <brk id="1201" max="8" man="1"/>
    <brk id="1213" max="8" man="1"/>
    <brk id="1222" max="8" man="1"/>
    <brk id="1231" max="8" man="1"/>
    <brk id="1379"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NOVIEMBRE 2023</vt:lpstr>
      <vt:lpstr>'NOVIEMBRE 2023'!Área_de_impresión</vt:lpstr>
      <vt:lpstr>'NOVIEMBRE 2023'!Títulos_a_imprimir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Contabilidad</dc:creator>
  <cp:lastModifiedBy>RAI</cp:lastModifiedBy>
  <cp:lastPrinted>2023-12-12T08:27:26Z</cp:lastPrinted>
  <dcterms:created xsi:type="dcterms:W3CDTF">2023-08-08T09:42:10Z</dcterms:created>
  <dcterms:modified xsi:type="dcterms:W3CDTF">2023-12-13T12:48:53Z</dcterms:modified>
</cp:coreProperties>
</file>