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 firstSheet="1" activeTab="1"/>
  </bookViews>
  <sheets>
    <sheet name="P1 Presupuesto Aprobado" sheetId="1" state="hidden" r:id="rId1"/>
    <sheet name="RELACION DE INGRESOSY EGRESOS  " sheetId="2" r:id="rId2"/>
    <sheet name="P3 Ejecucion " sheetId="3" state="hidden" r:id="rId3"/>
    <sheet name="Hoja1" sheetId="4" state="hidden" r:id="rId4"/>
    <sheet name="Hoja2" sheetId="5" state="hidden" r:id="rId5"/>
  </sheets>
  <definedNames>
    <definedName name="_xlnm._FilterDatabase" localSheetId="0" hidden="1">'P1 Presupuesto Aprobado'!$E$3:$E$100</definedName>
    <definedName name="_xlnm._FilterDatabase" localSheetId="1" hidden="1">'RELACION DE INGRESOSY EGRESOS  '!$Q$3:$Q$124</definedName>
    <definedName name="_xlnm.Print_Titles" localSheetId="2">'P3 Ejecucion '!$1:$9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2" l="1"/>
  <c r="N17" i="3" l="1"/>
  <c r="N18" i="3"/>
  <c r="N19" i="3"/>
  <c r="N20" i="3"/>
  <c r="N21" i="3"/>
  <c r="N22" i="3"/>
  <c r="N23" i="3"/>
  <c r="N24" i="3"/>
  <c r="N25" i="3"/>
  <c r="N26" i="3"/>
  <c r="N28" i="3"/>
  <c r="N29" i="3"/>
  <c r="N30" i="3"/>
  <c r="N31" i="3"/>
  <c r="N32" i="3"/>
  <c r="N33" i="3"/>
  <c r="N34" i="3"/>
  <c r="N35" i="3"/>
  <c r="N36" i="3"/>
  <c r="N38" i="3"/>
  <c r="N54" i="3"/>
  <c r="N55" i="3"/>
  <c r="N56" i="3"/>
  <c r="N57" i="3"/>
  <c r="N58" i="3"/>
  <c r="N59" i="3"/>
  <c r="N60" i="3"/>
  <c r="N61" i="3"/>
  <c r="N62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12" i="3"/>
  <c r="N13" i="3"/>
  <c r="N14" i="3"/>
  <c r="N15" i="3"/>
  <c r="L52" i="2" l="1"/>
  <c r="L39" i="2"/>
  <c r="L38" i="2"/>
  <c r="J27" i="3"/>
  <c r="L37" i="2" l="1"/>
  <c r="D12" i="1"/>
  <c r="D18" i="1"/>
  <c r="D28" i="1"/>
  <c r="D54" i="1"/>
  <c r="C80" i="2"/>
  <c r="I53" i="3"/>
  <c r="I27" i="3"/>
  <c r="I16" i="3"/>
  <c r="I11" i="3"/>
  <c r="K37" i="2"/>
  <c r="K52" i="2"/>
  <c r="K64" i="2"/>
  <c r="K80" i="2"/>
  <c r="K111" i="2" l="1"/>
  <c r="J80" i="2"/>
  <c r="J54" i="2"/>
  <c r="J53" i="2"/>
  <c r="J52" i="2" s="1"/>
  <c r="J43" i="2"/>
  <c r="J42" i="2"/>
  <c r="J39" i="2"/>
  <c r="J38" i="2"/>
  <c r="H11" i="3"/>
  <c r="H16" i="3"/>
  <c r="H27" i="3"/>
  <c r="H53" i="3"/>
  <c r="J37" i="2" l="1"/>
  <c r="G53" i="3"/>
  <c r="I38" i="2" l="1"/>
  <c r="I39" i="2"/>
  <c r="I42" i="2"/>
  <c r="I43" i="2"/>
  <c r="I46" i="2"/>
  <c r="I49" i="2"/>
  <c r="I50" i="2"/>
  <c r="I51" i="2"/>
  <c r="I53" i="2"/>
  <c r="I55" i="2"/>
  <c r="I57" i="2"/>
  <c r="I59" i="2"/>
  <c r="I61" i="2"/>
  <c r="I81" i="2"/>
  <c r="I85" i="2"/>
  <c r="I86" i="2"/>
  <c r="I37" i="2" l="1"/>
  <c r="I52" i="2"/>
  <c r="I80" i="2"/>
  <c r="G16" i="3"/>
  <c r="I111" i="2" l="1"/>
  <c r="F11" i="3"/>
  <c r="F16" i="3"/>
  <c r="F27" i="3"/>
  <c r="G11" i="3"/>
  <c r="G27" i="3"/>
  <c r="H52" i="2" l="1"/>
  <c r="H37" i="2"/>
  <c r="F53" i="3"/>
  <c r="F84" i="3" s="1"/>
  <c r="G80" i="2" l="1"/>
  <c r="G52" i="2"/>
  <c r="G37" i="2"/>
  <c r="E27" i="3"/>
  <c r="E11" i="3"/>
  <c r="E16" i="3"/>
  <c r="E53" i="3"/>
  <c r="D37" i="2" l="1"/>
  <c r="D111" i="2" s="1"/>
  <c r="E37" i="2"/>
  <c r="F37" i="2"/>
  <c r="B11" i="3"/>
  <c r="C37" i="2"/>
  <c r="B37" i="2"/>
  <c r="A42" i="2"/>
  <c r="M37" i="2"/>
  <c r="N37" i="2"/>
  <c r="O37" i="2"/>
  <c r="D16" i="3"/>
  <c r="D11" i="3"/>
  <c r="C16" i="3"/>
  <c r="J16" i="3"/>
  <c r="K16" i="3"/>
  <c r="L16" i="3"/>
  <c r="M16" i="3"/>
  <c r="B16" i="3"/>
  <c r="A17" i="3"/>
  <c r="C11" i="3"/>
  <c r="J11" i="3"/>
  <c r="J84" i="3" s="1"/>
  <c r="K11" i="3"/>
  <c r="L11" i="3"/>
  <c r="M11" i="3"/>
  <c r="N16" i="3" l="1"/>
  <c r="N11" i="3"/>
  <c r="P37" i="2"/>
  <c r="L53" i="3"/>
  <c r="M53" i="3" l="1"/>
  <c r="M63" i="3"/>
  <c r="J53" i="3"/>
  <c r="K53" i="3"/>
  <c r="D53" i="3"/>
  <c r="N53" i="3" s="1"/>
  <c r="O80" i="2" l="1"/>
  <c r="O64" i="2"/>
  <c r="O52" i="2"/>
  <c r="C28" i="1"/>
  <c r="B52" i="2"/>
  <c r="M27" i="3"/>
  <c r="O111" i="2" l="1"/>
  <c r="M84" i="3"/>
  <c r="P40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N80" i="2"/>
  <c r="M80" i="2"/>
  <c r="L80" i="2"/>
  <c r="H80" i="2"/>
  <c r="F80" i="2"/>
  <c r="N64" i="2"/>
  <c r="M64" i="2"/>
  <c r="J64" i="2"/>
  <c r="J111" i="2" s="1"/>
  <c r="G64" i="2"/>
  <c r="G111" i="2" s="1"/>
  <c r="F64" i="2"/>
  <c r="N52" i="2"/>
  <c r="M52" i="2"/>
  <c r="F52" i="2"/>
  <c r="E52" i="2"/>
  <c r="E111" i="2" s="1"/>
  <c r="C64" i="2"/>
  <c r="C52" i="2"/>
  <c r="B90" i="2"/>
  <c r="B80" i="2"/>
  <c r="B64" i="2"/>
  <c r="L27" i="3"/>
  <c r="I37" i="3"/>
  <c r="C64" i="1"/>
  <c r="D38" i="1"/>
  <c r="C38" i="1"/>
  <c r="C54" i="1"/>
  <c r="C18" i="1"/>
  <c r="C12" i="1"/>
  <c r="F111" i="2" l="1"/>
  <c r="B111" i="2"/>
  <c r="M111" i="2"/>
  <c r="L79" i="2"/>
  <c r="P79" i="2" s="1"/>
  <c r="N111" i="2"/>
  <c r="D86" i="1"/>
  <c r="C111" i="2"/>
  <c r="L84" i="3"/>
  <c r="C86" i="1"/>
  <c r="P52" i="2"/>
  <c r="P80" i="2"/>
  <c r="I84" i="3"/>
  <c r="H37" i="3"/>
  <c r="H84" i="3" s="1"/>
  <c r="J52" i="3"/>
  <c r="E37" i="3"/>
  <c r="G37" i="3"/>
  <c r="G84" i="3" s="1"/>
  <c r="K37" i="3"/>
  <c r="L37" i="3"/>
  <c r="M37" i="3"/>
  <c r="D37" i="3"/>
  <c r="D27" i="3"/>
  <c r="K27" i="3"/>
  <c r="C27" i="3"/>
  <c r="N27" i="3" s="1"/>
  <c r="J51" i="3" l="1"/>
  <c r="N52" i="3"/>
  <c r="L78" i="2"/>
  <c r="P78" i="2" s="1"/>
  <c r="K84" i="3"/>
  <c r="B84" i="3"/>
  <c r="E84" i="3"/>
  <c r="C84" i="3"/>
  <c r="J50" i="3" l="1"/>
  <c r="N51" i="3"/>
  <c r="L77" i="2"/>
  <c r="P77" i="2"/>
  <c r="J49" i="3" l="1"/>
  <c r="N50" i="3"/>
  <c r="L76" i="2"/>
  <c r="P76" i="2"/>
  <c r="F37" i="3"/>
  <c r="J48" i="3" l="1"/>
  <c r="N49" i="3"/>
  <c r="L75" i="2"/>
  <c r="P75" i="2"/>
  <c r="J47" i="3" l="1"/>
  <c r="N48" i="3"/>
  <c r="L74" i="2"/>
  <c r="P74" i="2"/>
  <c r="J46" i="3" l="1"/>
  <c r="N47" i="3"/>
  <c r="L73" i="2"/>
  <c r="P73" i="2"/>
  <c r="J45" i="3" l="1"/>
  <c r="N46" i="3"/>
  <c r="L72" i="2"/>
  <c r="P72" i="2"/>
  <c r="J44" i="3" l="1"/>
  <c r="N45" i="3"/>
  <c r="L71" i="2"/>
  <c r="P71" i="2"/>
  <c r="J43" i="3" l="1"/>
  <c r="N44" i="3"/>
  <c r="L70" i="2"/>
  <c r="P70" i="2"/>
  <c r="J42" i="3" l="1"/>
  <c r="N43" i="3"/>
  <c r="L69" i="2"/>
  <c r="P69" i="2" s="1"/>
  <c r="J41" i="3" l="1"/>
  <c r="N42" i="3"/>
  <c r="L68" i="2"/>
  <c r="P68" i="2" s="1"/>
  <c r="J40" i="3" l="1"/>
  <c r="N41" i="3"/>
  <c r="L67" i="2"/>
  <c r="P67" i="2" s="1"/>
  <c r="J39" i="3" l="1"/>
  <c r="N40" i="3"/>
  <c r="L66" i="2"/>
  <c r="P66" i="2"/>
  <c r="J37" i="3" l="1"/>
  <c r="N37" i="3" s="1"/>
  <c r="N39" i="3"/>
  <c r="L64" i="2"/>
  <c r="H111" i="2"/>
  <c r="L111" i="2" l="1"/>
  <c r="P111" i="2" s="1"/>
  <c r="P64" i="2"/>
  <c r="D84" i="3" l="1"/>
  <c r="N84" i="3" s="1"/>
  <c r="D63" i="3"/>
  <c r="F63" i="3"/>
  <c r="G63" i="3"/>
  <c r="E63" i="3"/>
  <c r="I63" i="3"/>
  <c r="H63" i="3"/>
  <c r="K63" i="3"/>
  <c r="L63" i="3"/>
  <c r="J63" i="3"/>
  <c r="N63" i="3" l="1"/>
</calcChain>
</file>

<file path=xl/sharedStrings.xml><?xml version="1.0" encoding="utf-8"?>
<sst xmlns="http://schemas.openxmlformats.org/spreadsheetml/2006/main" count="346" uniqueCount="146">
  <si>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</si>
  <si>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</si>
  <si>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</si>
  <si>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</si>
  <si>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</si>
  <si>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</si>
  <si>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</si>
  <si>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</si>
  <si>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</si>
  <si>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</si>
  <si>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</si>
  <si>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</si>
  <si>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</si>
  <si>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</si>
  <si>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</si>
  <si>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</si>
  <si>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</si>
  <si>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</si>
  <si>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</si>
  <si>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</si>
  <si>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</si>
  <si>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</si>
  <si>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</si>
  <si>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</si>
  <si>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</si>
  <si>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</si>
  <si>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</si>
  <si>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</si>
  <si>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</si>
  <si>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</si>
  <si>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</si>
  <si>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</si>
  <si>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</si>
  <si>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</si>
  <si>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</si>
  <si>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</si>
  <si>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</si>
  <si>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</si>
  <si>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</si>
  <si>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</si>
  <si>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</si>
  <si>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</si>
  <si>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</si>
  <si>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</si>
  <si>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</si>
  <si>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</si>
  <si>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</si>
  <si>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</si>
  <si>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</si>
  <si>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</si>
  <si>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</si>
  <si>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</si>
  <si>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</si>
  <si>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</si>
  <si>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</si>
  <si>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</si>
  <si>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</si>
  <si>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</si>
  <si>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</si>
  <si>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</si>
  <si>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</si>
  <si>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</si>
  <si>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</si>
  <si>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</si>
  <si>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</si>
  <si>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</si>
  <si>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</si>
  <si>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</si>
  <si>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</si>
  <si>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</si>
  <si>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</si>
  <si>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</si>
  <si>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</si>
  <si>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</si>
  <si>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</si>
  <si>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</si>
  <si>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</si>
  <si>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</si>
  <si>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</si>
  <si>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</si>
  <si>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</si>
  <si>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</si>
  <si>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</si>
  <si>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</si>
  <si>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</si>
  <si>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</si>
  <si>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</si>
  <si>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</si>
  <si>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</si>
  <si>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</si>
  <si>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</si>
  <si>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</si>
  <si>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</si>
  <si>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</si>
  <si>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</si>
  <si>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</si>
  <si>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</si>
  <si>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</si>
  <si>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______________________________                                                                                                       ________________________________________</t>
  </si>
  <si>
    <t xml:space="preserve">                  ELABORADO POR                                                                                                                                                   APROBADO POR</t>
  </si>
  <si>
    <t xml:space="preserve">            FLEUDY ANT. PAREDES                                                                                                                                        NESTINA CONTRERAS</t>
  </si>
  <si>
    <t xml:space="preserve">           ANALISTA FINANCIERO                                                                                                                                     ENC. DPTO. FINANCIERO</t>
  </si>
  <si>
    <t>Ministerio de Medio Ambiente y Recursos Naturales</t>
  </si>
  <si>
    <t>Jardin Botanico Nacional</t>
  </si>
  <si>
    <t xml:space="preserve">______________________________                                                                                                      </t>
  </si>
  <si>
    <t xml:space="preserve">                                                                                                                              ELABORADO POR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</si>
  <si>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ANALISTA FINANCIERO                                                                                                                               </t>
  </si>
  <si>
    <t xml:space="preserve">                                                                    ___________________________________________________________</t>
  </si>
  <si>
    <t>ENC. DEPTO. FINANCIERO</t>
  </si>
  <si>
    <t xml:space="preserve">          APROBADO POR </t>
  </si>
  <si>
    <t>___________________________________________________</t>
  </si>
  <si>
    <t xml:space="preserve">                  ELABORADO POR                                                                                                                                               </t>
  </si>
  <si>
    <t xml:space="preserve">    APROBADO POR</t>
  </si>
  <si>
    <t xml:space="preserve">            FLEUDY ANT. PAREDES                                                                                                                                        </t>
  </si>
  <si>
    <t xml:space="preserve">           ANALISTA FINANCIERO                                                                                                                                     </t>
  </si>
  <si>
    <t>ENC. DPTO. FINANCIERO</t>
  </si>
  <si>
    <t xml:space="preserve"> ______________________________________</t>
  </si>
  <si>
    <t xml:space="preserve"> </t>
  </si>
  <si>
    <t xml:space="preserve">                                                                                                                      FLEUDY ANT. PAREDES                                                                                                                          </t>
  </si>
  <si>
    <t>2.2.4.2 FLETES</t>
  </si>
  <si>
    <t xml:space="preserve">2.9.5 GASTOS DE INTERESES, RECARGOS Y MULTAS Y SANCIONES DE IMPUESTOS </t>
  </si>
  <si>
    <t>RICHARD RODRIGUEZ TORIBIO, C.P.A.</t>
  </si>
  <si>
    <t>INGRESOS ENERO -SEPTIEMBRE DEL 2022</t>
  </si>
  <si>
    <t>DESCRIPCION</t>
  </si>
  <si>
    <t>MONTO RD$</t>
  </si>
  <si>
    <t>Transferencias del Gobierno Central</t>
  </si>
  <si>
    <t>Ventas de Boletas</t>
  </si>
  <si>
    <t>Tienda Zombia</t>
  </si>
  <si>
    <t>Libros</t>
  </si>
  <si>
    <t>Vivero</t>
  </si>
  <si>
    <t>Club Caminantes</t>
  </si>
  <si>
    <t>Alquileres de Salones y Areas</t>
  </si>
  <si>
    <t xml:space="preserve">Otros Alquileres y Dep. </t>
  </si>
  <si>
    <t>Alquiler Trenes</t>
  </si>
  <si>
    <t>Semillas</t>
  </si>
  <si>
    <t>Sesiones de Fotos</t>
  </si>
  <si>
    <t>Ventas de Orquideas</t>
  </si>
  <si>
    <t>Sendero Taino</t>
  </si>
  <si>
    <t>Plantas Acuaticas</t>
  </si>
  <si>
    <t>Reimpresion Carnet</t>
  </si>
  <si>
    <t>Labor Social</t>
  </si>
  <si>
    <t>P/Ejercicios</t>
  </si>
  <si>
    <t>Exp. De Orquideas</t>
  </si>
  <si>
    <t>Otros Ingresos</t>
  </si>
  <si>
    <t>TOTAL DE INGRESOS</t>
  </si>
  <si>
    <t>TOTALES: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</si>
</sst>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43" fontId="0" fillId="0" borderId="0" xfId="1" applyFont="1"/>
    <xf numFmtId="43" fontId="2" fillId="4" borderId="3" xfId="1" applyFont="1" applyFill="1" applyBorder="1" applyAlignment="1">
      <alignment horizontal="center" vertical="center"/>
    </xf>
    <xf numFmtId="43" fontId="2" fillId="4" borderId="8" xfId="1" applyFont="1" applyFill="1" applyBorder="1" applyAlignment="1">
      <alignment horizontal="center" vertical="center"/>
    </xf>
    <xf numFmtId="43" fontId="3" fillId="0" borderId="1" xfId="1" applyFont="1" applyBorder="1"/>
    <xf numFmtId="43" fontId="0" fillId="0" borderId="7" xfId="1" applyFont="1" applyBorder="1"/>
    <xf numFmtId="43" fontId="3" fillId="0" borderId="0" xfId="1" applyFont="1"/>
    <xf numFmtId="0" fontId="3" fillId="0" borderId="0" xfId="0" applyFont="1"/>
    <xf numFmtId="0" fontId="0" fillId="0" borderId="0" xfId="0" applyBorder="1"/>
    <xf numFmtId="0" fontId="0" fillId="0" borderId="0" xfId="0" applyAlignment="1">
      <alignment horizontal="center"/>
    </xf>
    <xf numFmtId="43" fontId="0" fillId="0" borderId="0" xfId="0" applyNumberFormat="1"/>
    <xf numFmtId="43" fontId="3" fillId="0" borderId="0" xfId="0" applyNumberFormat="1" applyFont="1"/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2" fillId="5" borderId="2" xfId="0" applyFont="1" applyFill="1" applyBorder="1" applyAlignment="1">
      <alignment vertical="center"/>
    </xf>
    <xf numFmtId="43" fontId="3" fillId="5" borderId="2" xfId="1" applyFont="1" applyFill="1" applyBorder="1"/>
    <xf numFmtId="43" fontId="1" fillId="0" borderId="0" xfId="1" applyFont="1"/>
    <xf numFmtId="43" fontId="3" fillId="6" borderId="2" xfId="1" applyFont="1" applyFill="1" applyBorder="1"/>
    <xf numFmtId="0" fontId="0" fillId="0" borderId="0" xfId="0" applyFont="1" applyAlignment="1">
      <alignment horizontal="left" indent="1"/>
    </xf>
    <xf numFmtId="4" fontId="0" fillId="0" borderId="0" xfId="0" applyNumberFormat="1"/>
    <xf numFmtId="164" fontId="3" fillId="6" borderId="0" xfId="0" applyNumberFormat="1" applyFont="1" applyFill="1" applyBorder="1"/>
    <xf numFmtId="0" fontId="7" fillId="0" borderId="0" xfId="0" applyFont="1" applyBorder="1" applyAlignment="1">
      <alignment horizontal="center" vertical="top" wrapText="1" readingOrder="1"/>
    </xf>
    <xf numFmtId="43" fontId="0" fillId="7" borderId="0" xfId="0" applyNumberFormat="1" applyFill="1"/>
    <xf numFmtId="43" fontId="0" fillId="3" borderId="0" xfId="0" applyNumberFormat="1" applyFill="1"/>
    <xf numFmtId="0" fontId="10" fillId="0" borderId="13" xfId="0" applyFont="1" applyBorder="1" applyAlignment="1">
      <alignment horizontal="left" vertical="top" wrapText="1" readingOrder="1"/>
    </xf>
    <xf numFmtId="43" fontId="7" fillId="0" borderId="13" xfId="1" applyFont="1" applyBorder="1" applyAlignment="1">
      <alignment horizontal="left" vertical="top" wrapText="1" readingOrder="1"/>
    </xf>
    <xf numFmtId="43" fontId="11" fillId="0" borderId="14" xfId="1" applyFont="1" applyBorder="1" applyAlignment="1">
      <alignment horizontal="center" vertical="top" wrapText="1" readingOrder="1"/>
    </xf>
    <xf numFmtId="43" fontId="7" fillId="0" borderId="13" xfId="1" applyFont="1" applyFill="1" applyBorder="1" applyAlignment="1">
      <alignment horizontal="left" vertical="top" wrapText="1" readingOrder="1"/>
    </xf>
    <xf numFmtId="0" fontId="14" fillId="5" borderId="2" xfId="0" applyFont="1" applyFill="1" applyBorder="1" applyAlignment="1">
      <alignment horizontal="right" vertical="center"/>
    </xf>
    <xf numFmtId="164" fontId="3" fillId="6" borderId="14" xfId="0" applyNumberFormat="1" applyFont="1" applyFill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 readingOrder="1"/>
    </xf>
    <xf numFmtId="0" fontId="7" fillId="0" borderId="16" xfId="0" applyFont="1" applyBorder="1" applyAlignment="1">
      <alignment horizontal="left" vertical="top" wrapText="1" readingOrder="1"/>
    </xf>
    <xf numFmtId="0" fontId="7" fillId="0" borderId="17" xfId="0" applyFont="1" applyBorder="1" applyAlignment="1">
      <alignment horizontal="left" vertical="top" wrapText="1" readingOrder="1"/>
    </xf>
    <xf numFmtId="0" fontId="11" fillId="0" borderId="0" xfId="0" applyFont="1" applyBorder="1" applyAlignment="1">
      <alignment horizontal="right" vertical="top" wrapText="1" readingOrder="1"/>
    </xf>
    <xf numFmtId="0" fontId="10" fillId="0" borderId="13" xfId="0" applyFont="1" applyBorder="1" applyAlignment="1">
      <alignment horizontal="center" vertical="top" wrapText="1" readingOrder="1"/>
    </xf>
    <xf numFmtId="0" fontId="10" fillId="0" borderId="15" xfId="0" applyFont="1" applyBorder="1" applyAlignment="1">
      <alignment horizontal="center" vertical="top" wrapText="1" readingOrder="1"/>
    </xf>
    <xf numFmtId="0" fontId="10" fillId="0" borderId="16" xfId="0" applyFont="1" applyBorder="1" applyAlignment="1">
      <alignment horizontal="center" vertical="top" wrapText="1" readingOrder="1"/>
    </xf>
    <xf numFmtId="0" fontId="10" fillId="0" borderId="17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2" fillId="0" borderId="5" xfId="0" applyFont="1" applyBorder="1" applyAlignment="1">
      <alignment horizontal="center" vertical="top" wrapText="1" readingOrder="1"/>
    </xf>
    <xf numFmtId="0" fontId="12" fillId="0" borderId="0" xfId="0" applyFont="1" applyBorder="1" applyAlignment="1">
      <alignment horizontal="center" vertical="top" wrapText="1" readingOrder="1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2">
    <dxf>
      <fill>
        <patternFill patternType="none">
          <fgColor indexed="64"/>
          <bgColor indexed="65"/>
        </patternFill>
      </fill>
    </dxf>
    <dxf>
      <fill>
        <patternFill patternType="solid">
          <fgColor rgb="FFFFFFFF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781051</xdr:colOff>
      <xdr:row>2</xdr:row>
      <xdr:rowOff>142875</xdr:rowOff>
    </xdr:from>
    <xdr:to>
      <xdr:col>4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=""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628650</xdr:colOff>
      <xdr:row>2</xdr:row>
      <xdr:rowOff>161925</xdr:rowOff>
    </xdr:from>
    <xdr:to>
      <xdr:col>1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=""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695324</xdr:colOff>
      <xdr:row>2</xdr:row>
      <xdr:rowOff>152400</xdr:rowOff>
    </xdr:from>
    <xdr:to>
      <xdr:col>1</xdr:col>
      <xdr:colOff>1409700</xdr:colOff>
      <xdr:row>10</xdr:row>
      <xdr:rowOff>0</xdr:rowOff>
    </xdr:to>
    <xdr:pic>
      <xdr:nvPicPr>
        <xdr:cNvPr id="6" name="Imagen 5" descr="Resultado de imagen para ministerio de medio ambiente y recursos naturales">
          <a:extLst>
            <a:ext uri="{FF2B5EF4-FFF2-40B4-BE49-F238E27FC236}">
              <a16:creationId xmlns="" xmlns:a16="http://schemas.microsoft.com/office/drawing/2014/main" id="{4E13E68A-1594-4ED9-A68B-2E078CE553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4" y="533400"/>
          <a:ext cx="1476376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381001</xdr:colOff>
      <xdr:row>0</xdr:row>
      <xdr:rowOff>0</xdr:rowOff>
    </xdr:from>
    <xdr:to>
      <xdr:col>3</xdr:col>
      <xdr:colOff>952501</xdr:colOff>
      <xdr:row>8</xdr:row>
      <xdr:rowOff>76200</xdr:rowOff>
    </xdr:to>
    <xdr:pic>
      <xdr:nvPicPr>
        <xdr:cNvPr id="7" name="2 Imagen">
          <a:extLst>
            <a:ext uri="{FF2B5EF4-FFF2-40B4-BE49-F238E27FC236}">
              <a16:creationId xmlns="" xmlns:a16="http://schemas.microsoft.com/office/drawing/2014/main" id="{94050B16-AB9C-4414-8410-B95D3C33BDA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1026" y="0"/>
          <a:ext cx="1743075" cy="819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2</xdr:row>
      <xdr:rowOff>123825</xdr:rowOff>
    </xdr:from>
    <xdr:to>
      <xdr:col>0</xdr:col>
      <xdr:colOff>1619250</xdr:colOff>
      <xdr:row>4</xdr:row>
      <xdr:rowOff>190500</xdr:rowOff>
    </xdr:to>
    <xdr:pic>
      <xdr:nvPicPr>
        <xdr:cNvPr id="4" name="Imagen 3" descr="Resultado de imagen para ministerio de medio ambiente y recursos naturales">
          <a:extLst>
            <a:ext uri="{FF2B5EF4-FFF2-40B4-BE49-F238E27FC236}">
              <a16:creationId xmlns="" xmlns:a16="http://schemas.microsoft.com/office/drawing/2014/main" id="{96D1AAB1-F8C8-4F6D-9810-3D58E512B10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504825"/>
          <a:ext cx="1619250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428626</xdr:colOff>
      <xdr:row>2</xdr:row>
      <xdr:rowOff>38100</xdr:rowOff>
    </xdr:from>
    <xdr:to>
      <xdr:col>15</xdr:col>
      <xdr:colOff>474889</xdr:colOff>
      <xdr:row>5</xdr:row>
      <xdr:rowOff>153760</xdr:rowOff>
    </xdr:to>
    <xdr:pic>
      <xdr:nvPicPr>
        <xdr:cNvPr id="5" name="2 Imagen">
          <a:extLst>
            <a:ext uri="{FF2B5EF4-FFF2-40B4-BE49-F238E27FC236}">
              <a16:creationId xmlns="" xmlns:a16="http://schemas.microsoft.com/office/drawing/2014/main" id="{FC77ABAE-9BAF-44E2-BCE1-F73D143C21C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59601" y="419100"/>
          <a:ext cx="1932213" cy="9443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809626</xdr:colOff>
      <xdr:row>0</xdr:row>
      <xdr:rowOff>68036</xdr:rowOff>
    </xdr:from>
    <xdr:to>
      <xdr:col>13</xdr:col>
      <xdr:colOff>952500</xdr:colOff>
      <xdr:row>3</xdr:row>
      <xdr:rowOff>20411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5268576" y="68036"/>
          <a:ext cx="242887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1638299</xdr:colOff>
      <xdr:row>2</xdr:row>
      <xdr:rowOff>314325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0" y="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1559379</xdr:colOff>
      <xdr:row>3</xdr:row>
      <xdr:rowOff>85725</xdr:rowOff>
    </xdr:to>
    <xdr:pic>
      <xdr:nvPicPr>
        <xdr:cNvPr id="4" name="Imagen 3" descr="Resultado de imagen para ministerio de medio ambiente y recursos naturales">
          <a:extLst>
            <a:ext uri="{FF2B5EF4-FFF2-40B4-BE49-F238E27FC236}">
              <a16:creationId xmlns="" xmlns:a16="http://schemas.microsoft.com/office/drawing/2014/main" id="{D3DCCF45-71F5-42FB-8C73-4CA94571903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379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978354</xdr:colOff>
      <xdr:row>0</xdr:row>
      <xdr:rowOff>0</xdr:rowOff>
    </xdr:from>
    <xdr:to>
      <xdr:col>13</xdr:col>
      <xdr:colOff>624254</xdr:colOff>
      <xdr:row>3</xdr:row>
      <xdr:rowOff>186417</xdr:rowOff>
    </xdr:to>
    <xdr:pic>
      <xdr:nvPicPr>
        <xdr:cNvPr id="5" name="2 Imagen">
          <a:extLst>
            <a:ext uri="{FF2B5EF4-FFF2-40B4-BE49-F238E27FC236}">
              <a16:creationId xmlns="" xmlns:a16="http://schemas.microsoft.com/office/drawing/2014/main" id="{32BEB40A-0E9F-4DA9-9C50-F22101AA000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37304" y="0"/>
          <a:ext cx="1931900" cy="9293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3:O115"/>
  <sheetViews>
    <sheetView showGridLines="0" workbookViewId="0">
      <selection activeCell="B14" sqref="B14"/>
    </sheetView>
  </sheetViews>
  <sheetFormatPr baseColWidth="10" defaultColWidth="11.42578125" defaultRowHeight="15" x14ac:dyDescent="0.25"/>
  <cols>
    <col min="2" max="2" width="105.85546875" customWidth="1"/>
    <col min="3" max="3" width="17.5703125" style="22" customWidth="1"/>
    <col min="4" max="4" width="16.7109375" style="22" customWidth="1"/>
    <col min="5" max="5" width="15.140625" bestFit="1" customWidth="1"/>
    <col min="6" max="6" width="15.28515625" customWidth="1"/>
  </cols>
  <sheetData>
    <row r="3" spans="1:15" ht="28.5" customHeight="1" x14ac:dyDescent="0.25">
      <c r="B3" s="55" t="s">
        <v>102</v>
      </c>
      <c r="C3" s="56"/>
      <c r="D3" s="56"/>
      <c r="E3" s="18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ht="21" hidden="1" customHeight="1" x14ac:dyDescent="0.25">
      <c r="B4" s="53" t="s">
        <v>103</v>
      </c>
      <c r="C4" s="54"/>
      <c r="D4" s="54"/>
      <c r="E4" s="17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5" ht="15.75" hidden="1" x14ac:dyDescent="0.25">
      <c r="B5" s="62">
        <v>2022</v>
      </c>
      <c r="C5" s="63"/>
      <c r="D5" s="63"/>
      <c r="E5" s="16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5" ht="15.75" hidden="1" customHeight="1" x14ac:dyDescent="0.25">
      <c r="B6" s="57" t="s">
        <v>76</v>
      </c>
      <c r="C6" s="58"/>
      <c r="D6" s="58"/>
      <c r="E6" s="15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15.75" hidden="1" customHeight="1" x14ac:dyDescent="0.25">
      <c r="A7" s="11"/>
      <c r="B7" s="57" t="s">
        <v>77</v>
      </c>
      <c r="C7" s="58"/>
      <c r="D7" s="58"/>
      <c r="E7" s="11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5" hidden="1" x14ac:dyDescent="0.25"/>
    <row r="9" spans="1:15" ht="15" customHeight="1" x14ac:dyDescent="0.25">
      <c r="B9" s="59" t="s">
        <v>66</v>
      </c>
      <c r="C9" s="60" t="s">
        <v>94</v>
      </c>
      <c r="D9" s="60" t="s">
        <v>93</v>
      </c>
      <c r="E9" s="6"/>
    </row>
    <row r="10" spans="1:15" ht="23.25" customHeight="1" x14ac:dyDescent="0.25">
      <c r="B10" s="59"/>
      <c r="C10" s="61"/>
      <c r="D10" s="61"/>
      <c r="E10" s="6"/>
    </row>
    <row r="11" spans="1:15" x14ac:dyDescent="0.25">
      <c r="B11" s="1" t="s">
        <v>0</v>
      </c>
      <c r="C11" s="25"/>
      <c r="D11" s="25"/>
      <c r="E11" s="6"/>
    </row>
    <row r="12" spans="1:15" x14ac:dyDescent="0.25">
      <c r="B12" s="3" t="s">
        <v>1</v>
      </c>
      <c r="C12" s="27">
        <f>+C13+C14+C15+C16+C17</f>
        <v>95189329</v>
      </c>
      <c r="D12" s="27">
        <f>+D13+D14+D15+D16+D17</f>
        <v>105926083</v>
      </c>
      <c r="E12" s="44"/>
    </row>
    <row r="13" spans="1:15" x14ac:dyDescent="0.25">
      <c r="B13" s="4" t="s">
        <v>2</v>
      </c>
      <c r="C13" s="22">
        <v>72520840</v>
      </c>
      <c r="D13" s="40">
        <v>80943654</v>
      </c>
      <c r="E13" s="44"/>
    </row>
    <row r="14" spans="1:15" x14ac:dyDescent="0.25">
      <c r="B14" s="4" t="s">
        <v>3</v>
      </c>
      <c r="C14" s="22">
        <v>12584870</v>
      </c>
      <c r="D14" s="40">
        <v>12633210</v>
      </c>
      <c r="E14" s="44"/>
    </row>
    <row r="15" spans="1:15" x14ac:dyDescent="0.25">
      <c r="B15" s="4" t="s">
        <v>4</v>
      </c>
      <c r="C15" s="22">
        <v>100000</v>
      </c>
      <c r="D15" s="22">
        <v>100000</v>
      </c>
      <c r="E15" s="44"/>
    </row>
    <row r="16" spans="1:15" x14ac:dyDescent="0.25">
      <c r="B16" s="4" t="s">
        <v>5</v>
      </c>
      <c r="C16" s="22">
        <v>150000</v>
      </c>
      <c r="D16" s="22">
        <v>150000</v>
      </c>
      <c r="E16" s="44"/>
    </row>
    <row r="17" spans="2:5" x14ac:dyDescent="0.25">
      <c r="B17" s="4" t="s">
        <v>6</v>
      </c>
      <c r="C17" s="22">
        <v>9833619</v>
      </c>
      <c r="D17" s="40">
        <v>12099219</v>
      </c>
      <c r="E17" s="44"/>
    </row>
    <row r="18" spans="2:5" x14ac:dyDescent="0.25">
      <c r="B18" s="3" t="s">
        <v>7</v>
      </c>
      <c r="C18" s="27">
        <f>+C19+C20+C21+C22+C23+C24+C25+C26+C27</f>
        <v>16714939</v>
      </c>
      <c r="D18" s="27">
        <f>+D19+D20+D21+D22+D23+D24+D25+D26+D27</f>
        <v>24211050.049999997</v>
      </c>
      <c r="E18" s="44"/>
    </row>
    <row r="19" spans="2:5" x14ac:dyDescent="0.25">
      <c r="B19" s="4" t="s">
        <v>8</v>
      </c>
      <c r="C19" s="22">
        <v>7685752</v>
      </c>
      <c r="D19" s="40">
        <v>7685752</v>
      </c>
      <c r="E19" s="44"/>
    </row>
    <row r="20" spans="2:5" x14ac:dyDescent="0.25">
      <c r="B20" s="4" t="s">
        <v>9</v>
      </c>
      <c r="C20" s="22">
        <v>1512988</v>
      </c>
      <c r="D20" s="40">
        <v>1843110</v>
      </c>
      <c r="E20" s="44"/>
    </row>
    <row r="21" spans="2:5" x14ac:dyDescent="0.25">
      <c r="B21" s="4" t="s">
        <v>10</v>
      </c>
      <c r="C21" s="22">
        <v>750000</v>
      </c>
      <c r="D21" s="22">
        <v>750000</v>
      </c>
      <c r="E21" s="44"/>
    </row>
    <row r="22" spans="2:5" x14ac:dyDescent="0.25">
      <c r="B22" s="4" t="s">
        <v>11</v>
      </c>
      <c r="C22" s="22">
        <v>86500</v>
      </c>
      <c r="D22" s="40">
        <v>427509</v>
      </c>
      <c r="E22" s="44"/>
    </row>
    <row r="23" spans="2:5" x14ac:dyDescent="0.25">
      <c r="B23" s="4" t="s">
        <v>12</v>
      </c>
      <c r="C23" s="22">
        <v>377100</v>
      </c>
      <c r="D23" s="40">
        <v>485494.84</v>
      </c>
      <c r="E23" s="44"/>
    </row>
    <row r="24" spans="2:5" x14ac:dyDescent="0.25">
      <c r="B24" s="4" t="s">
        <v>13</v>
      </c>
      <c r="C24" s="22">
        <v>754000</v>
      </c>
      <c r="D24" s="40">
        <v>1116000</v>
      </c>
      <c r="E24" s="44"/>
    </row>
    <row r="25" spans="2:5" x14ac:dyDescent="0.25">
      <c r="B25" s="4" t="s">
        <v>14</v>
      </c>
      <c r="C25" s="22">
        <v>1712960</v>
      </c>
      <c r="D25" s="40">
        <v>3327309.49</v>
      </c>
      <c r="E25" s="44"/>
    </row>
    <row r="26" spans="2:5" x14ac:dyDescent="0.25">
      <c r="B26" s="4" t="s">
        <v>15</v>
      </c>
      <c r="C26" s="22">
        <v>1687589</v>
      </c>
      <c r="D26" s="40">
        <v>3767392.23</v>
      </c>
      <c r="E26" s="44"/>
    </row>
    <row r="27" spans="2:5" x14ac:dyDescent="0.25">
      <c r="B27" s="4" t="s">
        <v>16</v>
      </c>
      <c r="C27" s="22">
        <v>2148050</v>
      </c>
      <c r="D27" s="40">
        <v>4808482.49</v>
      </c>
      <c r="E27" s="44"/>
    </row>
    <row r="28" spans="2:5" x14ac:dyDescent="0.25">
      <c r="B28" s="3" t="s">
        <v>17</v>
      </c>
      <c r="C28" s="27">
        <f>+C29+C30+C31+C32+C33+C34+C35+C36+C37</f>
        <v>38196790</v>
      </c>
      <c r="D28" s="27">
        <f>+D29+D30+D31+D32+D33+D34+D35+D36+D37</f>
        <v>30934424.949999999</v>
      </c>
      <c r="E28" s="44"/>
    </row>
    <row r="29" spans="2:5" x14ac:dyDescent="0.25">
      <c r="B29" s="4" t="s">
        <v>18</v>
      </c>
      <c r="C29" s="22">
        <v>1682489</v>
      </c>
      <c r="D29" s="40">
        <v>1842821</v>
      </c>
      <c r="E29" s="44"/>
    </row>
    <row r="30" spans="2:5" x14ac:dyDescent="0.25">
      <c r="B30" s="4" t="s">
        <v>19</v>
      </c>
      <c r="C30" s="22">
        <v>824915</v>
      </c>
      <c r="D30" s="40">
        <v>1454526</v>
      </c>
      <c r="E30" s="44"/>
    </row>
    <row r="31" spans="2:5" x14ac:dyDescent="0.25">
      <c r="B31" s="4" t="s">
        <v>20</v>
      </c>
      <c r="C31" s="22">
        <v>1961037</v>
      </c>
      <c r="D31" s="40">
        <v>2340333.2799999998</v>
      </c>
      <c r="E31" s="44"/>
    </row>
    <row r="32" spans="2:5" x14ac:dyDescent="0.25">
      <c r="B32" s="4" t="s">
        <v>21</v>
      </c>
      <c r="C32" s="22">
        <v>100000</v>
      </c>
      <c r="D32" s="40">
        <v>108100</v>
      </c>
      <c r="E32" s="44"/>
    </row>
    <row r="33" spans="2:5" x14ac:dyDescent="0.25">
      <c r="B33" s="4" t="s">
        <v>22</v>
      </c>
      <c r="C33" s="22">
        <v>740009</v>
      </c>
      <c r="D33" s="40">
        <v>1619534</v>
      </c>
      <c r="E33" s="44"/>
    </row>
    <row r="34" spans="2:5" x14ac:dyDescent="0.25">
      <c r="B34" s="4" t="s">
        <v>23</v>
      </c>
      <c r="C34" s="22">
        <v>17353571</v>
      </c>
      <c r="D34" s="40">
        <v>7870825.7000000002</v>
      </c>
      <c r="E34" s="44"/>
    </row>
    <row r="35" spans="2:5" x14ac:dyDescent="0.25">
      <c r="B35" s="4" t="s">
        <v>24</v>
      </c>
      <c r="C35" s="22">
        <v>8684066</v>
      </c>
      <c r="D35" s="40">
        <v>9011035.1600000001</v>
      </c>
      <c r="E35" s="44"/>
    </row>
    <row r="36" spans="2:5" hidden="1" x14ac:dyDescent="0.25">
      <c r="B36" s="4" t="s">
        <v>25</v>
      </c>
      <c r="E36" s="43"/>
    </row>
    <row r="37" spans="2:5" x14ac:dyDescent="0.25">
      <c r="B37" s="4" t="s">
        <v>26</v>
      </c>
      <c r="C37" s="22">
        <v>6850703</v>
      </c>
      <c r="D37" s="40">
        <v>6687249.8099999996</v>
      </c>
      <c r="E37" s="44"/>
    </row>
    <row r="38" spans="2:5" x14ac:dyDescent="0.25">
      <c r="B38" s="3" t="s">
        <v>27</v>
      </c>
      <c r="C38" s="27">
        <f>+C39</f>
        <v>310000</v>
      </c>
      <c r="D38" s="27">
        <f>+D39</f>
        <v>310000</v>
      </c>
      <c r="E38" s="44"/>
    </row>
    <row r="39" spans="2:5" x14ac:dyDescent="0.25">
      <c r="B39" s="4" t="s">
        <v>28</v>
      </c>
      <c r="C39" s="22">
        <v>310000</v>
      </c>
      <c r="D39" s="22">
        <v>310000</v>
      </c>
      <c r="E39" s="44"/>
    </row>
    <row r="40" spans="2:5" hidden="1" x14ac:dyDescent="0.25">
      <c r="B40" s="4" t="s">
        <v>29</v>
      </c>
      <c r="E40" s="43"/>
    </row>
    <row r="41" spans="2:5" hidden="1" x14ac:dyDescent="0.25">
      <c r="B41" s="4" t="s">
        <v>30</v>
      </c>
      <c r="E41" s="43"/>
    </row>
    <row r="42" spans="2:5" hidden="1" x14ac:dyDescent="0.25">
      <c r="B42" s="4" t="s">
        <v>31</v>
      </c>
      <c r="E42" s="43"/>
    </row>
    <row r="43" spans="2:5" hidden="1" x14ac:dyDescent="0.25">
      <c r="B43" s="4" t="s">
        <v>32</v>
      </c>
      <c r="E43" s="43"/>
    </row>
    <row r="44" spans="2:5" hidden="1" x14ac:dyDescent="0.25">
      <c r="B44" s="4" t="s">
        <v>33</v>
      </c>
      <c r="E44" s="43"/>
    </row>
    <row r="45" spans="2:5" hidden="1" x14ac:dyDescent="0.25">
      <c r="B45" s="4" t="s">
        <v>34</v>
      </c>
      <c r="E45" s="43"/>
    </row>
    <row r="46" spans="2:5" hidden="1" x14ac:dyDescent="0.25">
      <c r="B46" s="4" t="s">
        <v>35</v>
      </c>
      <c r="E46" s="43"/>
    </row>
    <row r="47" spans="2:5" hidden="1" x14ac:dyDescent="0.25">
      <c r="B47" s="3" t="s">
        <v>36</v>
      </c>
      <c r="E47" s="43"/>
    </row>
    <row r="48" spans="2:5" hidden="1" x14ac:dyDescent="0.25">
      <c r="B48" s="4" t="s">
        <v>37</v>
      </c>
      <c r="E48" s="43"/>
    </row>
    <row r="49" spans="2:5" hidden="1" x14ac:dyDescent="0.25">
      <c r="B49" s="4" t="s">
        <v>38</v>
      </c>
      <c r="E49" s="43"/>
    </row>
    <row r="50" spans="2:5" hidden="1" x14ac:dyDescent="0.25">
      <c r="B50" s="4" t="s">
        <v>39</v>
      </c>
      <c r="E50" s="43"/>
    </row>
    <row r="51" spans="2:5" hidden="1" x14ac:dyDescent="0.25">
      <c r="B51" s="4" t="s">
        <v>40</v>
      </c>
      <c r="E51" s="43"/>
    </row>
    <row r="52" spans="2:5" hidden="1" x14ac:dyDescent="0.25">
      <c r="B52" s="4" t="s">
        <v>41</v>
      </c>
      <c r="E52" s="43"/>
    </row>
    <row r="53" spans="2:5" hidden="1" x14ac:dyDescent="0.25">
      <c r="B53" s="4" t="s">
        <v>42</v>
      </c>
      <c r="C53" s="22">
        <v>0</v>
      </c>
      <c r="D53" s="22">
        <v>0</v>
      </c>
      <c r="E53" s="43"/>
    </row>
    <row r="54" spans="2:5" x14ac:dyDescent="0.25">
      <c r="B54" s="3" t="s">
        <v>43</v>
      </c>
      <c r="C54" s="27">
        <f>+C55+C56+C57+C58+C59+C60+C61+C62+C63</f>
        <v>4588942</v>
      </c>
      <c r="D54" s="27">
        <f>+D55+D56+D57+D58+D59+D60+D61+D62+D63+D75</f>
        <v>19702757.710000001</v>
      </c>
      <c r="E54" s="44"/>
    </row>
    <row r="55" spans="2:5" x14ac:dyDescent="0.25">
      <c r="B55" s="4" t="s">
        <v>44</v>
      </c>
      <c r="C55" s="22">
        <v>2330258</v>
      </c>
      <c r="D55" s="40">
        <v>2617246</v>
      </c>
      <c r="E55" s="44"/>
    </row>
    <row r="56" spans="2:5" x14ac:dyDescent="0.25">
      <c r="B56" s="4" t="s">
        <v>45</v>
      </c>
      <c r="C56" s="22">
        <v>47300</v>
      </c>
      <c r="D56" s="40">
        <v>832300</v>
      </c>
      <c r="E56" s="44"/>
    </row>
    <row r="57" spans="2:5" x14ac:dyDescent="0.25">
      <c r="B57" s="4" t="s">
        <v>46</v>
      </c>
      <c r="D57" s="22">
        <v>19000</v>
      </c>
      <c r="E57" s="44"/>
    </row>
    <row r="58" spans="2:5" x14ac:dyDescent="0.25">
      <c r="B58" s="4" t="s">
        <v>47</v>
      </c>
      <c r="D58" s="40">
        <v>8679000</v>
      </c>
      <c r="E58" s="44"/>
    </row>
    <row r="59" spans="2:5" x14ac:dyDescent="0.25">
      <c r="B59" s="4" t="s">
        <v>48</v>
      </c>
      <c r="C59" s="22">
        <v>652400</v>
      </c>
      <c r="D59" s="40">
        <v>3072025.71</v>
      </c>
      <c r="E59" s="44"/>
    </row>
    <row r="60" spans="2:5" x14ac:dyDescent="0.25">
      <c r="B60" s="4" t="s">
        <v>49</v>
      </c>
      <c r="C60" s="22">
        <v>837500</v>
      </c>
      <c r="D60" s="40">
        <v>567500</v>
      </c>
      <c r="E60" s="44"/>
    </row>
    <row r="61" spans="2:5" x14ac:dyDescent="0.25">
      <c r="B61" s="4" t="s">
        <v>50</v>
      </c>
      <c r="C61" s="22">
        <v>175250</v>
      </c>
      <c r="D61" s="22">
        <v>175250</v>
      </c>
      <c r="E61" s="44"/>
    </row>
    <row r="62" spans="2:5" x14ac:dyDescent="0.25">
      <c r="B62" s="4" t="s">
        <v>51</v>
      </c>
      <c r="C62" s="22">
        <v>410000</v>
      </c>
      <c r="D62" s="40">
        <v>710000</v>
      </c>
      <c r="E62" s="44"/>
    </row>
    <row r="63" spans="2:5" x14ac:dyDescent="0.25">
      <c r="B63" s="4" t="s">
        <v>52</v>
      </c>
      <c r="C63" s="22">
        <v>136234</v>
      </c>
      <c r="D63" s="40">
        <v>3029836</v>
      </c>
      <c r="E63" s="44"/>
    </row>
    <row r="64" spans="2:5" hidden="1" x14ac:dyDescent="0.25">
      <c r="B64" s="3" t="s">
        <v>53</v>
      </c>
      <c r="C64" s="22">
        <f>+C65+C66+C67+C68</f>
        <v>0</v>
      </c>
      <c r="D64" s="22">
        <v>0</v>
      </c>
      <c r="E64" s="43"/>
    </row>
    <row r="65" spans="2:5" hidden="1" x14ac:dyDescent="0.25">
      <c r="B65" s="4" t="s">
        <v>54</v>
      </c>
      <c r="C65" s="22">
        <v>0</v>
      </c>
      <c r="D65" s="22">
        <v>0</v>
      </c>
      <c r="E65" s="43"/>
    </row>
    <row r="66" spans="2:5" hidden="1" x14ac:dyDescent="0.25">
      <c r="B66" s="4" t="s">
        <v>55</v>
      </c>
      <c r="C66" s="22">
        <v>0</v>
      </c>
      <c r="D66" s="22">
        <v>0</v>
      </c>
      <c r="E66" s="43"/>
    </row>
    <row r="67" spans="2:5" hidden="1" x14ac:dyDescent="0.25">
      <c r="B67" s="4" t="s">
        <v>56</v>
      </c>
      <c r="C67" s="22">
        <v>0</v>
      </c>
      <c r="D67" s="22">
        <v>0</v>
      </c>
      <c r="E67" s="43"/>
    </row>
    <row r="68" spans="2:5" hidden="1" x14ac:dyDescent="0.25">
      <c r="B68" s="4" t="s">
        <v>57</v>
      </c>
      <c r="C68" s="22">
        <v>0</v>
      </c>
      <c r="D68" s="22">
        <v>0</v>
      </c>
      <c r="E68" s="43"/>
    </row>
    <row r="69" spans="2:5" hidden="1" x14ac:dyDescent="0.25">
      <c r="B69" s="3" t="s">
        <v>58</v>
      </c>
      <c r="C69" s="22">
        <v>0</v>
      </c>
      <c r="D69" s="22">
        <v>0</v>
      </c>
      <c r="E69" s="43"/>
    </row>
    <row r="70" spans="2:5" hidden="1" x14ac:dyDescent="0.25">
      <c r="B70" s="4" t="s">
        <v>59</v>
      </c>
      <c r="C70" s="22">
        <v>0</v>
      </c>
      <c r="D70" s="22">
        <v>0</v>
      </c>
      <c r="E70" s="43"/>
    </row>
    <row r="71" spans="2:5" hidden="1" x14ac:dyDescent="0.25">
      <c r="B71" s="4" t="s">
        <v>60</v>
      </c>
      <c r="C71" s="22">
        <v>0</v>
      </c>
      <c r="D71" s="22">
        <v>0</v>
      </c>
      <c r="E71" s="43"/>
    </row>
    <row r="72" spans="2:5" hidden="1" x14ac:dyDescent="0.25">
      <c r="B72" s="3" t="s">
        <v>61</v>
      </c>
      <c r="C72" s="22">
        <v>0</v>
      </c>
      <c r="D72" s="22">
        <v>0</v>
      </c>
      <c r="E72" s="43"/>
    </row>
    <row r="73" spans="2:5" hidden="1" x14ac:dyDescent="0.25">
      <c r="B73" s="4" t="s">
        <v>62</v>
      </c>
      <c r="C73" s="22">
        <v>0</v>
      </c>
      <c r="D73" s="22">
        <v>0</v>
      </c>
      <c r="E73" s="43"/>
    </row>
    <row r="74" spans="2:5" hidden="1" x14ac:dyDescent="0.25">
      <c r="B74" s="4" t="s">
        <v>63</v>
      </c>
      <c r="C74" s="22">
        <v>0</v>
      </c>
      <c r="D74" s="22">
        <v>0</v>
      </c>
      <c r="E74" s="43"/>
    </row>
    <row r="75" spans="2:5" x14ac:dyDescent="0.25">
      <c r="B75" s="4" t="s">
        <v>120</v>
      </c>
      <c r="D75" s="22">
        <v>600</v>
      </c>
      <c r="E75" s="44"/>
    </row>
    <row r="76" spans="2:5" hidden="1" x14ac:dyDescent="0.25">
      <c r="B76" s="4" t="s">
        <v>64</v>
      </c>
      <c r="C76" s="22">
        <v>0</v>
      </c>
      <c r="D76" s="22">
        <v>0</v>
      </c>
      <c r="E76" s="43"/>
    </row>
    <row r="77" spans="2:5" hidden="1" x14ac:dyDescent="0.25">
      <c r="B77" s="1" t="s">
        <v>67</v>
      </c>
      <c r="C77" s="22">
        <v>0</v>
      </c>
      <c r="D77" s="22">
        <v>0</v>
      </c>
      <c r="E77" s="43"/>
    </row>
    <row r="78" spans="2:5" hidden="1" x14ac:dyDescent="0.25">
      <c r="B78" s="3" t="s">
        <v>68</v>
      </c>
      <c r="C78" s="22">
        <v>0</v>
      </c>
      <c r="D78" s="22">
        <v>0</v>
      </c>
      <c r="E78" s="43"/>
    </row>
    <row r="79" spans="2:5" hidden="1" x14ac:dyDescent="0.25">
      <c r="B79" s="4" t="s">
        <v>69</v>
      </c>
      <c r="C79" s="22">
        <v>0</v>
      </c>
      <c r="D79" s="22">
        <v>0</v>
      </c>
      <c r="E79" s="43"/>
    </row>
    <row r="80" spans="2:5" hidden="1" x14ac:dyDescent="0.25">
      <c r="B80" s="4" t="s">
        <v>70</v>
      </c>
      <c r="C80" s="22">
        <v>0</v>
      </c>
      <c r="D80" s="22">
        <v>0</v>
      </c>
      <c r="E80" s="43"/>
    </row>
    <row r="81" spans="2:6" hidden="1" x14ac:dyDescent="0.25">
      <c r="B81" s="3" t="s">
        <v>71</v>
      </c>
      <c r="C81" s="22">
        <v>0</v>
      </c>
      <c r="D81" s="22">
        <v>0</v>
      </c>
      <c r="E81" s="43"/>
    </row>
    <row r="82" spans="2:6" hidden="1" x14ac:dyDescent="0.25">
      <c r="B82" s="4" t="s">
        <v>72</v>
      </c>
      <c r="C82" s="22">
        <v>0</v>
      </c>
      <c r="D82" s="22">
        <v>0</v>
      </c>
      <c r="E82" s="43"/>
    </row>
    <row r="83" spans="2:6" hidden="1" x14ac:dyDescent="0.25">
      <c r="B83" s="4" t="s">
        <v>73</v>
      </c>
      <c r="C83" s="22">
        <v>0</v>
      </c>
      <c r="D83" s="22">
        <v>0</v>
      </c>
      <c r="E83" s="43"/>
    </row>
    <row r="84" spans="2:6" hidden="1" x14ac:dyDescent="0.25">
      <c r="B84" s="3" t="s">
        <v>74</v>
      </c>
      <c r="C84" s="22">
        <v>0</v>
      </c>
      <c r="D84" s="22">
        <v>0</v>
      </c>
      <c r="E84" s="43"/>
      <c r="F84" s="29"/>
    </row>
    <row r="85" spans="2:6" hidden="1" x14ac:dyDescent="0.25">
      <c r="B85" s="4" t="s">
        <v>75</v>
      </c>
      <c r="C85" s="22">
        <v>0</v>
      </c>
      <c r="D85" s="22">
        <v>0</v>
      </c>
      <c r="E85" s="43"/>
      <c r="F85" s="41"/>
    </row>
    <row r="86" spans="2:6" x14ac:dyDescent="0.25">
      <c r="B86" s="35" t="s">
        <v>65</v>
      </c>
      <c r="C86" s="38">
        <f>+C54+C28+C18+C12+C38</f>
        <v>155000000</v>
      </c>
      <c r="D86" s="36">
        <f>+D54+D28+D18+D12+D39</f>
        <v>181084315.70999998</v>
      </c>
      <c r="E86" s="44"/>
    </row>
    <row r="87" spans="2:6" hidden="1" x14ac:dyDescent="0.25">
      <c r="F87" s="31"/>
    </row>
    <row r="88" spans="2:6" hidden="1" x14ac:dyDescent="0.25"/>
    <row r="89" spans="2:6" hidden="1" x14ac:dyDescent="0.25"/>
    <row r="90" spans="2:6" hidden="1" x14ac:dyDescent="0.25">
      <c r="B90" t="s">
        <v>98</v>
      </c>
    </row>
    <row r="91" spans="2:6" hidden="1" x14ac:dyDescent="0.25">
      <c r="B91" s="29" t="s">
        <v>99</v>
      </c>
    </row>
    <row r="92" spans="2:6" hidden="1" x14ac:dyDescent="0.25">
      <c r="B92" s="28" t="s">
        <v>100</v>
      </c>
    </row>
    <row r="93" spans="2:6" hidden="1" x14ac:dyDescent="0.25">
      <c r="B93" t="s">
        <v>101</v>
      </c>
    </row>
    <row r="94" spans="2:6" hidden="1" x14ac:dyDescent="0.25"/>
    <row r="95" spans="2:6" hidden="1" x14ac:dyDescent="0.25"/>
    <row r="96" spans="2:6" hidden="1" x14ac:dyDescent="0.25"/>
    <row r="97" spans="1:5" hidden="1" x14ac:dyDescent="0.25"/>
    <row r="98" spans="1:5" ht="26.25" hidden="1" customHeight="1" thickBot="1" x14ac:dyDescent="0.3">
      <c r="B98" s="21" t="s">
        <v>95</v>
      </c>
    </row>
    <row r="99" spans="1:5" ht="33.75" hidden="1" customHeight="1" thickBot="1" x14ac:dyDescent="0.3">
      <c r="B99" s="19" t="s">
        <v>96</v>
      </c>
    </row>
    <row r="100" spans="1:5" ht="45.75" hidden="1" thickBot="1" x14ac:dyDescent="0.3">
      <c r="B100" s="20" t="s">
        <v>97</v>
      </c>
    </row>
    <row r="110" spans="1:5" x14ac:dyDescent="0.25">
      <c r="A110" t="s">
        <v>104</v>
      </c>
      <c r="C110"/>
      <c r="D110"/>
    </row>
    <row r="111" spans="1:5" x14ac:dyDescent="0.25">
      <c r="A111" s="29" t="s">
        <v>111</v>
      </c>
      <c r="C111" t="s">
        <v>116</v>
      </c>
      <c r="D111" s="30"/>
      <c r="E111" s="30"/>
    </row>
    <row r="112" spans="1:5" x14ac:dyDescent="0.25">
      <c r="A112" s="28" t="s">
        <v>113</v>
      </c>
      <c r="C112" s="52" t="s">
        <v>112</v>
      </c>
      <c r="D112" s="52"/>
      <c r="E112" s="30"/>
    </row>
    <row r="113" spans="1:5" x14ac:dyDescent="0.25">
      <c r="A113" t="s">
        <v>114</v>
      </c>
      <c r="C113" s="51" t="s">
        <v>121</v>
      </c>
      <c r="D113" s="51"/>
      <c r="E113" s="30"/>
    </row>
    <row r="114" spans="1:5" x14ac:dyDescent="0.25">
      <c r="C114" s="52" t="s">
        <v>115</v>
      </c>
      <c r="D114" s="52"/>
      <c r="E114" s="30"/>
    </row>
    <row r="115" spans="1:5" x14ac:dyDescent="0.25">
      <c r="C115"/>
      <c r="D115"/>
    </row>
  </sheetData>
  <autoFilter ref="E3:E100">
    <filterColumn colId="0">
      <colorFilter dxfId="1"/>
    </filterColumn>
  </autoFilter>
  <mergeCells count="11">
    <mergeCell ref="C113:D113"/>
    <mergeCell ref="C112:D112"/>
    <mergeCell ref="C114:D114"/>
    <mergeCell ref="B4:D4"/>
    <mergeCell ref="B3:D3"/>
    <mergeCell ref="B7:D7"/>
    <mergeCell ref="B9:B10"/>
    <mergeCell ref="C9:C10"/>
    <mergeCell ref="D9:D10"/>
    <mergeCell ref="B6:D6"/>
    <mergeCell ref="B5:D5"/>
  </mergeCells>
  <pageMargins left="0.7" right="0.7" top="0.75" bottom="0.75" header="0.3" footer="0.3"/>
  <pageSetup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3:Q124"/>
  <sheetViews>
    <sheetView showGridLines="0" tabSelected="1" topLeftCell="A101" zoomScaleNormal="100" workbookViewId="0">
      <selection activeCell="F116" sqref="F116:H121"/>
    </sheetView>
  </sheetViews>
  <sheetFormatPr baseColWidth="10" defaultColWidth="11.42578125" defaultRowHeight="15" x14ac:dyDescent="0.25"/>
  <cols>
    <col min="1" max="1" width="93.7109375" bestFit="1" customWidth="1"/>
    <col min="2" max="2" width="17.5703125" customWidth="1"/>
    <col min="3" max="3" width="16.7109375" customWidth="1"/>
    <col min="4" max="4" width="13.85546875" customWidth="1"/>
    <col min="5" max="5" width="14.140625" bestFit="1" customWidth="1"/>
    <col min="6" max="6" width="17.140625" customWidth="1"/>
    <col min="7" max="7" width="13.140625" customWidth="1"/>
    <col min="8" max="8" width="13.28515625" customWidth="1"/>
    <col min="9" max="9" width="14.140625" customWidth="1"/>
    <col min="10" max="10" width="14.28515625" customWidth="1"/>
    <col min="11" max="11" width="14" customWidth="1"/>
    <col min="12" max="12" width="14.42578125" customWidth="1"/>
    <col min="13" max="13" width="13.7109375" customWidth="1"/>
    <col min="14" max="14" width="14.28515625" customWidth="1"/>
    <col min="15" max="15" width="14" customWidth="1"/>
    <col min="16" max="16" width="16" customWidth="1"/>
    <col min="17" max="17" width="15.140625" bestFit="1" customWidth="1"/>
  </cols>
  <sheetData>
    <row r="3" spans="1:16" ht="28.5" customHeight="1" x14ac:dyDescent="0.25">
      <c r="A3" s="76" t="s">
        <v>102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</row>
    <row r="4" spans="1:16" ht="21" customHeight="1" x14ac:dyDescent="0.25">
      <c r="A4" s="78" t="s">
        <v>103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</row>
    <row r="5" spans="1:16" ht="15.75" x14ac:dyDescent="0.25">
      <c r="A5" s="80">
        <v>2022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</row>
    <row r="6" spans="1:16" ht="15.75" customHeight="1" x14ac:dyDescent="0.25">
      <c r="A6" s="82" t="s">
        <v>92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</row>
    <row r="7" spans="1:16" ht="15.75" customHeight="1" x14ac:dyDescent="0.25">
      <c r="A7" s="75" t="s">
        <v>77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</row>
    <row r="8" spans="1:16" ht="15.75" customHeight="1" x14ac:dyDescent="0.25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</row>
    <row r="9" spans="1:16" ht="15.75" customHeight="1" x14ac:dyDescent="0.25">
      <c r="A9" s="42"/>
      <c r="B9" s="71" t="s">
        <v>122</v>
      </c>
      <c r="C9" s="71"/>
      <c r="D9" s="71"/>
      <c r="E9" s="71"/>
      <c r="F9" s="71"/>
      <c r="G9" s="42"/>
      <c r="H9" s="42"/>
      <c r="I9" s="42"/>
      <c r="J9" s="42"/>
      <c r="K9" s="42"/>
      <c r="L9" s="42"/>
      <c r="M9" s="42"/>
      <c r="N9" s="42"/>
      <c r="O9" s="42"/>
      <c r="P9" s="42"/>
    </row>
    <row r="10" spans="1:16" ht="15.75" customHeight="1" x14ac:dyDescent="0.25">
      <c r="A10" s="42"/>
      <c r="B10" s="72" t="s">
        <v>123</v>
      </c>
      <c r="C10" s="73"/>
      <c r="D10" s="73"/>
      <c r="E10" s="74"/>
      <c r="F10" s="45" t="s">
        <v>124</v>
      </c>
      <c r="G10" s="42"/>
      <c r="H10" s="42"/>
      <c r="I10" s="42"/>
      <c r="J10" s="42"/>
      <c r="K10" s="42"/>
      <c r="L10" s="42"/>
      <c r="M10" s="42"/>
      <c r="N10" s="42"/>
      <c r="O10" s="42"/>
      <c r="P10" s="42"/>
    </row>
    <row r="11" spans="1:16" ht="15.75" customHeight="1" x14ac:dyDescent="0.25">
      <c r="A11" s="42"/>
      <c r="B11" s="67" t="s">
        <v>125</v>
      </c>
      <c r="C11" s="68"/>
      <c r="D11" s="68"/>
      <c r="E11" s="69"/>
      <c r="F11" s="48">
        <v>93383405.650000006</v>
      </c>
      <c r="G11" s="42"/>
      <c r="H11" s="42"/>
      <c r="I11" s="42"/>
      <c r="J11" s="42"/>
      <c r="K11" s="42"/>
      <c r="L11" s="42"/>
      <c r="M11" s="42"/>
      <c r="N11" s="42"/>
      <c r="O11" s="42"/>
      <c r="P11" s="42"/>
    </row>
    <row r="12" spans="1:16" ht="15.75" customHeight="1" x14ac:dyDescent="0.25">
      <c r="A12" s="42"/>
      <c r="B12" s="67" t="s">
        <v>126</v>
      </c>
      <c r="C12" s="68"/>
      <c r="D12" s="68"/>
      <c r="E12" s="69"/>
      <c r="F12" s="46">
        <v>6873848.3499999996</v>
      </c>
      <c r="G12" s="42"/>
      <c r="H12" s="42"/>
      <c r="I12" s="42"/>
      <c r="J12" s="42"/>
      <c r="K12" s="42"/>
      <c r="L12" s="42"/>
      <c r="M12" s="42"/>
      <c r="N12" s="42"/>
      <c r="O12" s="42"/>
      <c r="P12" s="42"/>
    </row>
    <row r="13" spans="1:16" ht="15.75" customHeight="1" x14ac:dyDescent="0.25">
      <c r="A13" s="42"/>
      <c r="B13" s="67" t="s">
        <v>127</v>
      </c>
      <c r="C13" s="68"/>
      <c r="D13" s="68"/>
      <c r="E13" s="69"/>
      <c r="F13" s="46">
        <v>124203</v>
      </c>
      <c r="G13" s="42"/>
      <c r="H13" s="42"/>
      <c r="I13" s="42"/>
      <c r="J13" s="42"/>
      <c r="K13" s="42"/>
      <c r="L13" s="42"/>
      <c r="M13" s="42"/>
      <c r="N13" s="42"/>
      <c r="O13" s="42"/>
      <c r="P13" s="42"/>
    </row>
    <row r="14" spans="1:16" ht="15.75" customHeight="1" x14ac:dyDescent="0.25">
      <c r="A14" s="42"/>
      <c r="B14" s="67" t="s">
        <v>128</v>
      </c>
      <c r="C14" s="68"/>
      <c r="D14" s="68"/>
      <c r="E14" s="69"/>
      <c r="F14" s="46">
        <v>17550</v>
      </c>
      <c r="G14" s="42"/>
      <c r="H14" s="42"/>
      <c r="I14" s="42"/>
      <c r="J14" s="42"/>
      <c r="K14" s="42"/>
      <c r="L14" s="42"/>
      <c r="M14" s="42"/>
      <c r="N14" s="42"/>
      <c r="O14" s="42"/>
      <c r="P14" s="42"/>
    </row>
    <row r="15" spans="1:16" ht="15.75" customHeight="1" x14ac:dyDescent="0.25">
      <c r="A15" s="42"/>
      <c r="B15" s="67" t="s">
        <v>129</v>
      </c>
      <c r="C15" s="68"/>
      <c r="D15" s="68"/>
      <c r="E15" s="69"/>
      <c r="F15" s="46">
        <v>1125050</v>
      </c>
      <c r="G15" s="42"/>
      <c r="H15" s="42"/>
      <c r="I15" s="42"/>
      <c r="J15" s="42"/>
      <c r="K15" s="42"/>
      <c r="L15" s="42"/>
      <c r="M15" s="42"/>
      <c r="N15" s="42"/>
      <c r="O15" s="42"/>
      <c r="P15" s="42"/>
    </row>
    <row r="16" spans="1:16" ht="15.75" customHeight="1" x14ac:dyDescent="0.25">
      <c r="A16" s="42"/>
      <c r="B16" s="67" t="s">
        <v>130</v>
      </c>
      <c r="C16" s="68"/>
      <c r="D16" s="68"/>
      <c r="E16" s="69"/>
      <c r="F16" s="46">
        <v>987000</v>
      </c>
      <c r="G16" s="42"/>
      <c r="H16" s="42"/>
      <c r="I16" s="42"/>
      <c r="J16" s="42"/>
      <c r="K16" s="42"/>
      <c r="L16" s="42"/>
      <c r="M16" s="42"/>
      <c r="N16" s="42"/>
      <c r="O16" s="42"/>
      <c r="P16" s="42"/>
    </row>
    <row r="17" spans="1:16" ht="15.75" customHeight="1" x14ac:dyDescent="0.25">
      <c r="A17" s="42"/>
      <c r="B17" s="67" t="s">
        <v>131</v>
      </c>
      <c r="C17" s="68"/>
      <c r="D17" s="68"/>
      <c r="E17" s="69"/>
      <c r="F17" s="46">
        <v>2846840</v>
      </c>
      <c r="G17" s="42"/>
      <c r="H17" s="42"/>
      <c r="I17" s="42"/>
      <c r="J17" s="42"/>
      <c r="K17" s="42"/>
      <c r="L17" s="42"/>
      <c r="M17" s="42"/>
      <c r="N17" s="42"/>
      <c r="O17" s="42"/>
      <c r="P17" s="42"/>
    </row>
    <row r="18" spans="1:16" ht="15.75" customHeight="1" x14ac:dyDescent="0.25">
      <c r="A18" s="42"/>
      <c r="B18" s="67" t="s">
        <v>132</v>
      </c>
      <c r="C18" s="68"/>
      <c r="D18" s="68"/>
      <c r="E18" s="69"/>
      <c r="F18" s="46">
        <v>418868</v>
      </c>
      <c r="G18" s="42"/>
      <c r="H18" s="42"/>
      <c r="I18" s="42"/>
      <c r="J18" s="42"/>
      <c r="K18" s="42"/>
      <c r="L18" s="42"/>
      <c r="M18" s="42"/>
      <c r="N18" s="42"/>
      <c r="O18" s="42"/>
      <c r="P18" s="42"/>
    </row>
    <row r="19" spans="1:16" ht="15.75" customHeight="1" x14ac:dyDescent="0.25">
      <c r="A19" s="42"/>
      <c r="B19" s="67" t="s">
        <v>133</v>
      </c>
      <c r="C19" s="68"/>
      <c r="D19" s="68"/>
      <c r="E19" s="69"/>
      <c r="F19" s="46">
        <v>47850</v>
      </c>
      <c r="G19" s="42"/>
      <c r="H19" s="42"/>
      <c r="I19" s="42"/>
      <c r="J19" s="42"/>
      <c r="K19" s="42"/>
      <c r="L19" s="42"/>
      <c r="M19" s="42"/>
      <c r="N19" s="42"/>
      <c r="O19" s="42"/>
      <c r="P19" s="42"/>
    </row>
    <row r="20" spans="1:16" ht="15.75" customHeight="1" x14ac:dyDescent="0.25">
      <c r="A20" s="42"/>
      <c r="B20" s="67" t="s">
        <v>134</v>
      </c>
      <c r="C20" s="68"/>
      <c r="D20" s="68"/>
      <c r="E20" s="69"/>
      <c r="F20" s="46">
        <v>4850</v>
      </c>
      <c r="G20" s="42"/>
      <c r="H20" s="42"/>
      <c r="I20" s="42"/>
      <c r="J20" s="42"/>
      <c r="K20" s="42"/>
      <c r="L20" s="42"/>
      <c r="M20" s="42"/>
      <c r="N20" s="42"/>
      <c r="O20" s="42"/>
      <c r="P20" s="42"/>
    </row>
    <row r="21" spans="1:16" ht="15.75" customHeight="1" x14ac:dyDescent="0.25">
      <c r="A21" s="42"/>
      <c r="B21" s="67" t="s">
        <v>135</v>
      </c>
      <c r="C21" s="68"/>
      <c r="D21" s="68"/>
      <c r="E21" s="69"/>
      <c r="F21" s="46">
        <v>4283345</v>
      </c>
      <c r="G21" s="42"/>
      <c r="H21" s="42"/>
      <c r="I21" s="42"/>
      <c r="J21" s="42"/>
      <c r="K21" s="42"/>
      <c r="L21" s="42"/>
      <c r="M21" s="42"/>
      <c r="N21" s="42"/>
      <c r="O21" s="42"/>
      <c r="P21" s="42"/>
    </row>
    <row r="22" spans="1:16" ht="15.75" customHeight="1" x14ac:dyDescent="0.25">
      <c r="A22" s="42"/>
      <c r="B22" s="67" t="s">
        <v>136</v>
      </c>
      <c r="C22" s="68"/>
      <c r="D22" s="68"/>
      <c r="E22" s="69"/>
      <c r="F22" s="46">
        <v>460325</v>
      </c>
      <c r="G22" s="42"/>
      <c r="H22" s="42"/>
      <c r="I22" s="42"/>
      <c r="J22" s="42"/>
      <c r="K22" s="42"/>
      <c r="L22" s="42"/>
      <c r="M22" s="42"/>
      <c r="N22" s="42"/>
      <c r="O22" s="42"/>
      <c r="P22" s="42"/>
    </row>
    <row r="23" spans="1:16" ht="15.75" customHeight="1" x14ac:dyDescent="0.25">
      <c r="A23" s="42"/>
      <c r="B23" s="67" t="s">
        <v>137</v>
      </c>
      <c r="C23" s="68"/>
      <c r="D23" s="68"/>
      <c r="E23" s="69"/>
      <c r="F23" s="46">
        <v>1013310</v>
      </c>
      <c r="G23" s="42"/>
      <c r="H23" s="42"/>
      <c r="I23" s="42"/>
      <c r="J23" s="42"/>
      <c r="K23" s="42"/>
      <c r="L23" s="42"/>
      <c r="M23" s="42"/>
      <c r="N23" s="42"/>
      <c r="O23" s="42"/>
      <c r="P23" s="42"/>
    </row>
    <row r="24" spans="1:16" ht="15.75" customHeight="1" x14ac:dyDescent="0.25">
      <c r="A24" s="42"/>
      <c r="B24" s="67" t="s">
        <v>138</v>
      </c>
      <c r="C24" s="68"/>
      <c r="D24" s="68"/>
      <c r="E24" s="69"/>
      <c r="F24" s="46">
        <v>2650</v>
      </c>
      <c r="G24" s="42"/>
      <c r="H24" s="42"/>
      <c r="I24" s="42"/>
      <c r="J24" s="42"/>
      <c r="K24" s="42"/>
      <c r="L24" s="42"/>
      <c r="M24" s="42"/>
      <c r="N24" s="42"/>
      <c r="O24" s="42"/>
      <c r="P24" s="42"/>
    </row>
    <row r="25" spans="1:16" ht="15.75" customHeight="1" x14ac:dyDescent="0.25">
      <c r="A25" s="42"/>
      <c r="B25" s="67" t="s">
        <v>139</v>
      </c>
      <c r="C25" s="68"/>
      <c r="D25" s="68"/>
      <c r="E25" s="69"/>
      <c r="F25" s="46">
        <v>2700</v>
      </c>
      <c r="G25" s="42"/>
      <c r="H25" s="42"/>
      <c r="I25" s="42"/>
      <c r="J25" s="42"/>
      <c r="K25" s="42"/>
      <c r="L25" s="42"/>
      <c r="M25" s="42"/>
      <c r="N25" s="42"/>
      <c r="O25" s="42"/>
      <c r="P25" s="42"/>
    </row>
    <row r="26" spans="1:16" ht="15.75" customHeight="1" x14ac:dyDescent="0.25">
      <c r="A26" s="42"/>
      <c r="B26" s="67" t="s">
        <v>140</v>
      </c>
      <c r="C26" s="68"/>
      <c r="D26" s="68"/>
      <c r="E26" s="69"/>
      <c r="F26" s="46">
        <v>386965</v>
      </c>
      <c r="G26" s="42"/>
      <c r="H26" s="42"/>
      <c r="I26" s="42"/>
      <c r="J26" s="42"/>
      <c r="K26" s="42"/>
      <c r="L26" s="42"/>
      <c r="M26" s="42"/>
      <c r="N26" s="42"/>
      <c r="O26" s="42"/>
      <c r="P26" s="42"/>
    </row>
    <row r="27" spans="1:16" ht="15.75" customHeight="1" x14ac:dyDescent="0.25">
      <c r="A27" s="42"/>
      <c r="B27" s="67" t="s">
        <v>141</v>
      </c>
      <c r="C27" s="68"/>
      <c r="D27" s="68"/>
      <c r="E27" s="69"/>
      <c r="F27" s="46">
        <v>137000</v>
      </c>
      <c r="G27" s="42"/>
      <c r="H27" s="42"/>
      <c r="I27" s="42"/>
      <c r="J27" s="42"/>
      <c r="K27" s="42"/>
      <c r="L27" s="42"/>
      <c r="M27" s="42"/>
      <c r="N27" s="42"/>
      <c r="O27" s="42"/>
      <c r="P27" s="42"/>
    </row>
    <row r="28" spans="1:16" ht="15.75" customHeight="1" x14ac:dyDescent="0.25">
      <c r="A28" s="42"/>
      <c r="B28" s="67" t="s">
        <v>142</v>
      </c>
      <c r="C28" s="68"/>
      <c r="D28" s="68"/>
      <c r="E28" s="69"/>
      <c r="F28" s="46">
        <v>2649800</v>
      </c>
      <c r="G28" s="42"/>
      <c r="H28" s="42"/>
      <c r="I28" s="42"/>
      <c r="J28" s="42"/>
      <c r="K28" s="42"/>
      <c r="L28" s="42"/>
      <c r="M28" s="42"/>
      <c r="N28" s="42"/>
      <c r="O28" s="42"/>
      <c r="P28" s="42"/>
    </row>
    <row r="29" spans="1:16" ht="15.75" customHeight="1" x14ac:dyDescent="0.25">
      <c r="A29" s="42"/>
      <c r="B29" s="67" t="s">
        <v>143</v>
      </c>
      <c r="C29" s="68"/>
      <c r="D29" s="68"/>
      <c r="E29" s="69"/>
      <c r="F29" s="46">
        <v>971468.64999999991</v>
      </c>
      <c r="G29" s="42"/>
      <c r="H29" s="42"/>
      <c r="I29" s="42"/>
      <c r="J29" s="42"/>
      <c r="K29" s="42"/>
      <c r="L29" s="42"/>
      <c r="M29" s="42"/>
      <c r="N29" s="42"/>
      <c r="O29" s="42"/>
      <c r="P29" s="42"/>
    </row>
    <row r="30" spans="1:16" ht="15.75" customHeight="1" x14ac:dyDescent="0.25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</row>
    <row r="31" spans="1:16" ht="15.75" customHeight="1" thickBot="1" x14ac:dyDescent="0.3">
      <c r="A31" s="42"/>
      <c r="B31" s="70" t="s">
        <v>144</v>
      </c>
      <c r="C31" s="70"/>
      <c r="D31" s="70"/>
      <c r="E31" s="70"/>
      <c r="F31" s="47">
        <f>SUM(F11:F29)</f>
        <v>115737028.65000001</v>
      </c>
      <c r="G31" s="42"/>
      <c r="H31" s="42"/>
      <c r="I31" s="42"/>
      <c r="J31" s="42"/>
      <c r="K31" s="42"/>
      <c r="L31" s="42"/>
      <c r="M31" s="42"/>
      <c r="N31" s="42"/>
      <c r="O31" s="42"/>
      <c r="P31" s="42"/>
    </row>
    <row r="32" spans="1:16" ht="15.75" customHeight="1" thickTop="1" x14ac:dyDescent="0.25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</row>
    <row r="34" spans="1:17" ht="25.5" customHeight="1" x14ac:dyDescent="0.25">
      <c r="A34" s="59" t="s">
        <v>66</v>
      </c>
      <c r="B34" s="60" t="s">
        <v>94</v>
      </c>
      <c r="C34" s="60" t="s">
        <v>93</v>
      </c>
      <c r="D34" s="64" t="s">
        <v>91</v>
      </c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6"/>
    </row>
    <row r="35" spans="1:17" x14ac:dyDescent="0.25">
      <c r="A35" s="59"/>
      <c r="B35" s="61"/>
      <c r="C35" s="61"/>
      <c r="D35" s="12" t="s">
        <v>79</v>
      </c>
      <c r="E35" s="12" t="s">
        <v>80</v>
      </c>
      <c r="F35" s="12" t="s">
        <v>81</v>
      </c>
      <c r="G35" s="12" t="s">
        <v>82</v>
      </c>
      <c r="H35" s="13" t="s">
        <v>83</v>
      </c>
      <c r="I35" s="12" t="s">
        <v>84</v>
      </c>
      <c r="J35" s="13" t="s">
        <v>85</v>
      </c>
      <c r="K35" s="12" t="s">
        <v>86</v>
      </c>
      <c r="L35" s="12" t="s">
        <v>87</v>
      </c>
      <c r="M35" s="12" t="s">
        <v>88</v>
      </c>
      <c r="N35" s="12" t="s">
        <v>89</v>
      </c>
      <c r="O35" s="13" t="s">
        <v>90</v>
      </c>
      <c r="P35" s="12" t="s">
        <v>78</v>
      </c>
    </row>
    <row r="36" spans="1:17" x14ac:dyDescent="0.25">
      <c r="A36" s="1" t="s">
        <v>0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7" x14ac:dyDescent="0.25">
      <c r="A37" s="3" t="s">
        <v>1</v>
      </c>
      <c r="B37" s="27">
        <f t="shared" ref="B37:G37" si="0">+B38+B39+B40+B41+B43+B44+B45+B46+B47+B48+B49+B50+B51+B42</f>
        <v>111904268</v>
      </c>
      <c r="C37" s="27">
        <f t="shared" si="0"/>
        <v>130137133.05</v>
      </c>
      <c r="D37" s="27">
        <f t="shared" si="0"/>
        <v>5966386.9900000002</v>
      </c>
      <c r="E37" s="27">
        <f t="shared" si="0"/>
        <v>6842525.0899999989</v>
      </c>
      <c r="F37" s="27">
        <f t="shared" si="0"/>
        <v>10107128.24</v>
      </c>
      <c r="G37" s="27">
        <f t="shared" si="0"/>
        <v>9511877.9800000004</v>
      </c>
      <c r="H37" s="27">
        <f>+H38+H39+H40+H41+H43+H44+H45+H46+H47+H48+H49+H50+H51+H42</f>
        <v>6955145.9800000004</v>
      </c>
      <c r="I37" s="27">
        <f>+I38+I39+I40+I41+I42+I43+I44+I45+I46+I47+I48+I49+I50+I51</f>
        <v>9289686.0800000001</v>
      </c>
      <c r="J37" s="27">
        <f>+J38+J39+J40+J41+J43+J44+J45+J46+J47+J48+J49+J50+J51+J42</f>
        <v>8201303.8799999999</v>
      </c>
      <c r="K37" s="27">
        <f>+K38+K39+K40+K41+K43+K44+K45+K46+K47+K48+K49+K50+K51+K42</f>
        <v>11764044.02</v>
      </c>
      <c r="L37" s="27">
        <f>+L38+L39+L40+L41+L43+L44+L45+L46+L47+L48+L49+L50+L51+L42</f>
        <v>8403373.0300000012</v>
      </c>
      <c r="M37" s="27">
        <f t="shared" ref="M37:O37" si="1">+M38+M39+M40+M41+M43+M44+M45+M46+M47+M48+M49+M50+M51</f>
        <v>0</v>
      </c>
      <c r="N37" s="27">
        <f t="shared" si="1"/>
        <v>0</v>
      </c>
      <c r="O37" s="27">
        <f t="shared" si="1"/>
        <v>0</v>
      </c>
      <c r="P37" s="27">
        <f>+D37+E37+F37+G37+H37+I37+J37+K37+L37+M37+N37+O37</f>
        <v>77041471.290000007</v>
      </c>
      <c r="Q37" s="31"/>
    </row>
    <row r="38" spans="1:17" x14ac:dyDescent="0.25">
      <c r="A38" s="4" t="s">
        <v>2</v>
      </c>
      <c r="B38" s="22">
        <v>72520840</v>
      </c>
      <c r="C38" s="40">
        <v>80943654</v>
      </c>
      <c r="D38" s="22">
        <v>4757360</v>
      </c>
      <c r="E38" s="22">
        <v>4893772.5999999996</v>
      </c>
      <c r="F38" s="22">
        <v>7834556.0999999996</v>
      </c>
      <c r="G38" s="22">
        <v>5132994.99</v>
      </c>
      <c r="H38" s="22">
        <v>5187444.4400000004</v>
      </c>
      <c r="I38" s="40">
        <f>+'P3 Ejecucion '!G12</f>
        <v>5427340</v>
      </c>
      <c r="J38" s="22">
        <f>+'P3 Ejecucion '!H12</f>
        <v>5710350</v>
      </c>
      <c r="K38" s="22">
        <v>6937203.21</v>
      </c>
      <c r="L38" s="22">
        <f>+'P3 Ejecucion '!J12</f>
        <v>6008533.3899999997</v>
      </c>
      <c r="M38" s="22"/>
      <c r="N38" s="22"/>
      <c r="O38" s="37"/>
      <c r="P38" s="31"/>
      <c r="Q38" s="31"/>
    </row>
    <row r="39" spans="1:17" x14ac:dyDescent="0.25">
      <c r="A39" s="4" t="s">
        <v>3</v>
      </c>
      <c r="B39" s="22">
        <v>12584870</v>
      </c>
      <c r="C39" s="40">
        <v>12633210</v>
      </c>
      <c r="D39" s="22">
        <v>51000</v>
      </c>
      <c r="E39" s="26">
        <v>74131.97</v>
      </c>
      <c r="F39" s="22">
        <v>167524.12</v>
      </c>
      <c r="G39" s="22">
        <v>1146475.3999999999</v>
      </c>
      <c r="H39" s="22">
        <v>134345.06</v>
      </c>
      <c r="I39" s="40">
        <f>+'P3 Ejecucion '!G13</f>
        <v>3892544.33</v>
      </c>
      <c r="J39" s="22">
        <f>+'P3 Ejecucion '!H13</f>
        <v>27023.98</v>
      </c>
      <c r="K39" s="22">
        <v>112376.6</v>
      </c>
      <c r="L39" s="22">
        <f>+'P3 Ejecucion '!J13</f>
        <v>89203.96</v>
      </c>
      <c r="M39" s="22"/>
      <c r="N39" s="22"/>
      <c r="O39" s="37"/>
      <c r="P39" s="31"/>
      <c r="Q39" s="31"/>
    </row>
    <row r="40" spans="1:17" x14ac:dyDescent="0.25">
      <c r="A40" s="4" t="s">
        <v>4</v>
      </c>
      <c r="B40" s="22">
        <v>100000</v>
      </c>
      <c r="C40" s="22">
        <v>100000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37"/>
      <c r="P40" s="31">
        <f t="shared" ref="P40:P69" si="2">SUM(D40:O40)</f>
        <v>0</v>
      </c>
      <c r="Q40" s="31"/>
    </row>
    <row r="41" spans="1:17" x14ac:dyDescent="0.25">
      <c r="A41" s="4" t="s">
        <v>5</v>
      </c>
      <c r="B41" s="22">
        <v>150000</v>
      </c>
      <c r="C41" s="22">
        <v>150000</v>
      </c>
      <c r="D41" s="22">
        <v>0</v>
      </c>
      <c r="E41" s="22">
        <v>0</v>
      </c>
      <c r="F41" s="22">
        <v>0</v>
      </c>
      <c r="G41" s="22"/>
      <c r="H41" s="22"/>
      <c r="I41" s="22">
        <v>0</v>
      </c>
      <c r="J41" s="22">
        <v>0</v>
      </c>
      <c r="K41" s="22">
        <v>0</v>
      </c>
      <c r="L41" s="22">
        <v>0</v>
      </c>
      <c r="M41" s="22"/>
      <c r="N41" s="22"/>
      <c r="O41" s="37"/>
      <c r="P41" s="31"/>
      <c r="Q41" s="31"/>
    </row>
    <row r="42" spans="1:17" x14ac:dyDescent="0.25">
      <c r="A42" s="4" t="str">
        <f>+'P1 Presupuesto Aprobado'!B17</f>
        <v>2.1.5 - CONTRIBUCIONES A LA SEGURIDAD SOCIAL</v>
      </c>
      <c r="B42" s="22">
        <v>9833619</v>
      </c>
      <c r="C42" s="40">
        <v>12099219</v>
      </c>
      <c r="D42" s="22">
        <v>726180.33</v>
      </c>
      <c r="E42" s="22">
        <v>732802.65</v>
      </c>
      <c r="F42" s="22">
        <v>957905.67</v>
      </c>
      <c r="G42" s="22">
        <v>774930.59</v>
      </c>
      <c r="H42" s="22">
        <v>790567.61</v>
      </c>
      <c r="I42" s="40">
        <f>+'P3 Ejecucion '!G15</f>
        <v>829083.27</v>
      </c>
      <c r="J42" s="22">
        <f>+'P3 Ejecucion '!H15</f>
        <v>872399.13</v>
      </c>
      <c r="K42" s="22">
        <v>910704.82</v>
      </c>
      <c r="L42" s="40">
        <v>893603.46</v>
      </c>
      <c r="M42" s="22"/>
      <c r="N42" s="22"/>
      <c r="O42" s="37"/>
      <c r="P42" s="31"/>
      <c r="Q42" s="31"/>
    </row>
    <row r="43" spans="1:17" x14ac:dyDescent="0.25">
      <c r="A43" s="4" t="s">
        <v>8</v>
      </c>
      <c r="B43" s="22">
        <v>7685752</v>
      </c>
      <c r="C43" s="40">
        <v>7685752</v>
      </c>
      <c r="D43" s="37">
        <v>422228.4</v>
      </c>
      <c r="E43" s="37">
        <v>609238.01</v>
      </c>
      <c r="F43" s="37">
        <v>914177.18</v>
      </c>
      <c r="G43" s="22">
        <v>661238.07999999996</v>
      </c>
      <c r="H43" s="22">
        <v>688968.61</v>
      </c>
      <c r="I43" s="40">
        <f>+'P3 Ejecucion '!G17</f>
        <v>640981.22</v>
      </c>
      <c r="J43" s="22">
        <f>+'P3 Ejecucion '!H17</f>
        <v>867648.59</v>
      </c>
      <c r="K43" s="22">
        <v>835337.08</v>
      </c>
      <c r="L43" s="40">
        <v>766032.41</v>
      </c>
      <c r="M43" s="22"/>
      <c r="N43" s="22"/>
      <c r="O43" s="22"/>
      <c r="P43" s="31"/>
      <c r="Q43" s="31"/>
    </row>
    <row r="44" spans="1:17" x14ac:dyDescent="0.25">
      <c r="A44" s="4" t="s">
        <v>9</v>
      </c>
      <c r="B44" s="22">
        <v>1512988</v>
      </c>
      <c r="C44" s="40">
        <v>1843110</v>
      </c>
      <c r="D44" s="22"/>
      <c r="E44" s="22">
        <v>84363.55</v>
      </c>
      <c r="F44" s="22">
        <v>223346.91</v>
      </c>
      <c r="G44" s="22">
        <v>74448.97</v>
      </c>
      <c r="H44" s="22"/>
      <c r="I44" s="22"/>
      <c r="J44" s="22">
        <v>55669.38</v>
      </c>
      <c r="K44" s="40">
        <v>204990.4</v>
      </c>
      <c r="L44" s="40">
        <v>9278.23</v>
      </c>
      <c r="M44" s="22"/>
      <c r="N44" s="22"/>
      <c r="O44" s="22"/>
      <c r="P44" s="31"/>
      <c r="Q44" s="31"/>
    </row>
    <row r="45" spans="1:17" x14ac:dyDescent="0.25">
      <c r="A45" s="4" t="s">
        <v>10</v>
      </c>
      <c r="B45" s="22">
        <v>750000</v>
      </c>
      <c r="C45" s="22">
        <v>750000</v>
      </c>
      <c r="D45" s="22"/>
      <c r="E45" s="22"/>
      <c r="F45" s="22"/>
      <c r="G45" s="22"/>
      <c r="H45" s="22"/>
      <c r="I45" s="22"/>
      <c r="J45" s="22"/>
      <c r="K45" s="40">
        <v>219995</v>
      </c>
      <c r="L45" s="22"/>
      <c r="M45" s="22"/>
      <c r="N45" s="22"/>
      <c r="O45" s="22"/>
      <c r="P45" s="31"/>
      <c r="Q45" s="31"/>
    </row>
    <row r="46" spans="1:17" x14ac:dyDescent="0.25">
      <c r="A46" s="4" t="s">
        <v>11</v>
      </c>
      <c r="B46" s="22">
        <v>86500</v>
      </c>
      <c r="C46" s="40">
        <v>427509</v>
      </c>
      <c r="D46" s="22"/>
      <c r="E46" s="22"/>
      <c r="F46" s="22"/>
      <c r="G46" s="22">
        <v>6135.99</v>
      </c>
      <c r="H46" s="22">
        <v>3540</v>
      </c>
      <c r="I46" s="40">
        <f>+'P3 Ejecucion '!G20</f>
        <v>2360</v>
      </c>
      <c r="J46" s="22">
        <v>3501</v>
      </c>
      <c r="K46" s="40">
        <v>35418</v>
      </c>
      <c r="L46">
        <v>309.39999999999998</v>
      </c>
      <c r="M46" s="22"/>
      <c r="N46" s="22"/>
      <c r="O46" s="22"/>
      <c r="P46" s="31"/>
      <c r="Q46" s="31"/>
    </row>
    <row r="47" spans="1:17" x14ac:dyDescent="0.25">
      <c r="A47" s="4" t="s">
        <v>12</v>
      </c>
      <c r="B47" s="22">
        <v>377100</v>
      </c>
      <c r="C47" s="40">
        <v>485494.84</v>
      </c>
      <c r="D47" s="22"/>
      <c r="E47" s="22"/>
      <c r="F47" s="22"/>
      <c r="G47" s="22">
        <v>13806</v>
      </c>
      <c r="H47" s="22"/>
      <c r="I47" s="22"/>
      <c r="J47" s="22"/>
      <c r="K47" s="22"/>
      <c r="L47" s="22"/>
      <c r="M47" s="22"/>
      <c r="N47" s="22"/>
      <c r="O47" s="22"/>
      <c r="P47" s="31"/>
      <c r="Q47" s="31"/>
    </row>
    <row r="48" spans="1:17" x14ac:dyDescent="0.25">
      <c r="A48" s="4" t="s">
        <v>13</v>
      </c>
      <c r="B48" s="22">
        <v>754000</v>
      </c>
      <c r="C48" s="40">
        <v>1116000</v>
      </c>
      <c r="D48" s="22">
        <v>9618.26</v>
      </c>
      <c r="E48" s="22">
        <v>426016.31</v>
      </c>
      <c r="F48" s="22">
        <v>9618.26</v>
      </c>
      <c r="G48" s="22">
        <v>28592.26</v>
      </c>
      <c r="H48" s="22"/>
      <c r="I48" s="22"/>
      <c r="J48" s="22">
        <v>8443</v>
      </c>
      <c r="K48" s="40">
        <v>37721.26</v>
      </c>
      <c r="L48" s="40">
        <v>383437.88</v>
      </c>
      <c r="M48" s="22"/>
      <c r="N48" s="22"/>
      <c r="O48" s="22"/>
      <c r="P48" s="31"/>
      <c r="Q48" s="31"/>
    </row>
    <row r="49" spans="1:17" x14ac:dyDescent="0.25">
      <c r="A49" s="4" t="s">
        <v>14</v>
      </c>
      <c r="B49" s="22">
        <v>1712960</v>
      </c>
      <c r="C49" s="40">
        <v>3327309.49</v>
      </c>
      <c r="D49" s="22"/>
      <c r="E49" s="22">
        <v>21000</v>
      </c>
      <c r="F49" s="22"/>
      <c r="G49" s="22"/>
      <c r="H49" s="22">
        <v>9618.26</v>
      </c>
      <c r="I49" s="40">
        <f>+'P3 Ejecucion '!G23</f>
        <v>19105.259999999998</v>
      </c>
      <c r="J49" s="22"/>
      <c r="K49" s="40">
        <v>14910.01</v>
      </c>
      <c r="L49" s="40">
        <v>109386</v>
      </c>
      <c r="M49" s="22"/>
      <c r="N49" s="22"/>
      <c r="O49" s="22"/>
      <c r="P49" s="31"/>
      <c r="Q49" s="31"/>
    </row>
    <row r="50" spans="1:17" x14ac:dyDescent="0.25">
      <c r="A50" s="4" t="s">
        <v>15</v>
      </c>
      <c r="B50" s="22">
        <v>1687589</v>
      </c>
      <c r="C50" s="40">
        <v>3767392.23</v>
      </c>
      <c r="D50" s="22"/>
      <c r="E50" s="22">
        <v>1200</v>
      </c>
      <c r="F50" s="22"/>
      <c r="G50" s="22">
        <v>1585918</v>
      </c>
      <c r="H50" s="22">
        <v>42250</v>
      </c>
      <c r="I50" s="40">
        <f>+'P3 Ejecucion '!G25</f>
        <v>-1584268</v>
      </c>
      <c r="J50" s="22">
        <v>63720</v>
      </c>
      <c r="K50" s="40">
        <v>1816970.21</v>
      </c>
      <c r="L50" s="40">
        <v>143588.29999999999</v>
      </c>
      <c r="M50" s="22"/>
      <c r="N50" s="22"/>
      <c r="O50" s="22"/>
      <c r="P50" s="31"/>
      <c r="Q50" s="31"/>
    </row>
    <row r="51" spans="1:17" x14ac:dyDescent="0.25">
      <c r="A51" s="4" t="s">
        <v>16</v>
      </c>
      <c r="B51" s="22">
        <v>2148050</v>
      </c>
      <c r="C51" s="40">
        <v>4808482.49</v>
      </c>
      <c r="D51" s="22"/>
      <c r="E51" s="22"/>
      <c r="F51" s="22"/>
      <c r="G51" s="22">
        <v>87337.7</v>
      </c>
      <c r="H51" s="22">
        <v>98412</v>
      </c>
      <c r="I51" s="40">
        <f>+'P3 Ejecucion '!G26</f>
        <v>62540</v>
      </c>
      <c r="J51" s="22">
        <v>592548.80000000005</v>
      </c>
      <c r="K51" s="40">
        <v>638417.43000000005</v>
      </c>
      <c r="L51" s="22"/>
      <c r="M51" s="22"/>
      <c r="N51" s="22"/>
      <c r="O51" s="22"/>
      <c r="P51" s="31"/>
      <c r="Q51" s="31"/>
    </row>
    <row r="52" spans="1:17" x14ac:dyDescent="0.25">
      <c r="A52" s="3" t="s">
        <v>17</v>
      </c>
      <c r="B52" s="27">
        <f>+B53+B54+B55+B56+B57+B58+B59+B60+B61</f>
        <v>38196790</v>
      </c>
      <c r="C52" s="27">
        <f>+C53+C54+C55+C56+C57+C58+C59+C60+C61</f>
        <v>30934424.949999999</v>
      </c>
      <c r="D52" s="22">
        <v>0</v>
      </c>
      <c r="E52" s="27">
        <f>+E53+E54+E55+E56+E57+E58+E59+E60</f>
        <v>313600</v>
      </c>
      <c r="F52" s="27">
        <f t="shared" ref="F52:M52" si="3">+F53+F54+F55+F56+F57+F58+F59+F60</f>
        <v>285203.12</v>
      </c>
      <c r="G52" s="27">
        <f t="shared" ref="G52:L52" si="4">+G53+G54+G55+G56+G57+G58+G59+G60+G61</f>
        <v>1037308.9100000001</v>
      </c>
      <c r="H52" s="27">
        <f t="shared" si="4"/>
        <v>811562.5</v>
      </c>
      <c r="I52" s="27">
        <f t="shared" si="4"/>
        <v>2188962.94</v>
      </c>
      <c r="J52" s="27">
        <f t="shared" si="4"/>
        <v>1543065.67</v>
      </c>
      <c r="K52" s="27">
        <f t="shared" si="4"/>
        <v>2053426.99</v>
      </c>
      <c r="L52" s="27">
        <f t="shared" si="4"/>
        <v>1320073.1500000001</v>
      </c>
      <c r="M52" s="27">
        <f t="shared" si="3"/>
        <v>0</v>
      </c>
      <c r="N52" s="27">
        <f>+N53+N54+N55+N56+N57+N58+N59+N60+N61</f>
        <v>0</v>
      </c>
      <c r="O52" s="27">
        <f>+O53+O54+O55+O57+O58+O59+O61</f>
        <v>0</v>
      </c>
      <c r="P52" s="32">
        <f t="shared" si="2"/>
        <v>9553203.2800000012</v>
      </c>
      <c r="Q52" s="31"/>
    </row>
    <row r="53" spans="1:17" x14ac:dyDescent="0.25">
      <c r="A53" s="4" t="s">
        <v>18</v>
      </c>
      <c r="B53" s="22">
        <v>1682489</v>
      </c>
      <c r="C53" s="40">
        <v>1842821</v>
      </c>
      <c r="D53" s="22"/>
      <c r="E53" s="22"/>
      <c r="F53" s="22"/>
      <c r="G53" s="22">
        <v>275661.8</v>
      </c>
      <c r="H53" s="22">
        <v>57727</v>
      </c>
      <c r="I53" s="40">
        <f>+'P3 Ejecucion '!G28</f>
        <v>206376.8</v>
      </c>
      <c r="J53" s="22">
        <f>+'P3 Ejecucion '!H28</f>
        <v>87555</v>
      </c>
      <c r="K53" s="40">
        <v>115580.6</v>
      </c>
      <c r="L53" s="40">
        <v>13780</v>
      </c>
      <c r="M53" s="22"/>
      <c r="N53" s="22"/>
      <c r="O53" s="22"/>
      <c r="P53" s="31"/>
      <c r="Q53" s="31"/>
    </row>
    <row r="54" spans="1:17" x14ac:dyDescent="0.25">
      <c r="A54" s="4" t="s">
        <v>19</v>
      </c>
      <c r="B54" s="22">
        <v>824915</v>
      </c>
      <c r="C54" s="40">
        <v>1454526</v>
      </c>
      <c r="D54" s="22"/>
      <c r="E54" s="22"/>
      <c r="F54" s="22">
        <v>16071.6</v>
      </c>
      <c r="G54" s="22"/>
      <c r="H54" s="22"/>
      <c r="I54" s="22"/>
      <c r="J54" s="22">
        <f>+'P3 Ejecucion '!H29</f>
        <v>29116.5</v>
      </c>
      <c r="K54" s="40">
        <v>53592</v>
      </c>
      <c r="L54" s="40">
        <v>771230.3</v>
      </c>
      <c r="M54" s="22"/>
      <c r="N54" s="22"/>
      <c r="O54" s="22"/>
      <c r="P54" s="31"/>
      <c r="Q54" s="31"/>
    </row>
    <row r="55" spans="1:17" x14ac:dyDescent="0.25">
      <c r="A55" s="4" t="s">
        <v>20</v>
      </c>
      <c r="B55" s="22">
        <v>1961037</v>
      </c>
      <c r="C55" s="40">
        <v>2340333.2799999998</v>
      </c>
      <c r="D55" s="22"/>
      <c r="E55" s="22"/>
      <c r="F55" s="22"/>
      <c r="G55" s="22">
        <v>178160.25</v>
      </c>
      <c r="H55" s="22"/>
      <c r="I55" s="40">
        <f>+'P3 Ejecucion '!G30</f>
        <v>1112386</v>
      </c>
      <c r="J55" s="22"/>
      <c r="K55" s="40">
        <v>322801.74</v>
      </c>
      <c r="L55" s="22"/>
      <c r="M55" s="22"/>
      <c r="N55" s="22"/>
      <c r="O55" s="22"/>
      <c r="P55" s="31"/>
      <c r="Q55" s="31"/>
    </row>
    <row r="56" spans="1:17" x14ac:dyDescent="0.25">
      <c r="A56" s="4" t="s">
        <v>21</v>
      </c>
      <c r="B56" s="22">
        <v>100000</v>
      </c>
      <c r="C56" s="40">
        <v>108100</v>
      </c>
      <c r="D56" s="22"/>
      <c r="E56" s="22"/>
      <c r="F56" s="22"/>
      <c r="G56" s="22"/>
      <c r="H56" s="22"/>
      <c r="I56" s="22"/>
      <c r="J56" s="22">
        <v>13629</v>
      </c>
      <c r="K56" s="22"/>
      <c r="L56" s="40">
        <v>19053.400000000001</v>
      </c>
      <c r="M56" s="22"/>
      <c r="N56" s="22"/>
      <c r="O56" s="22"/>
      <c r="P56" s="31"/>
      <c r="Q56" s="31"/>
    </row>
    <row r="57" spans="1:17" x14ac:dyDescent="0.25">
      <c r="A57" s="4" t="s">
        <v>22</v>
      </c>
      <c r="B57" s="22">
        <v>740009</v>
      </c>
      <c r="C57" s="40">
        <v>1619534</v>
      </c>
      <c r="D57" s="22"/>
      <c r="E57" s="22"/>
      <c r="F57" s="22"/>
      <c r="G57" s="22">
        <v>172750</v>
      </c>
      <c r="H57" s="22"/>
      <c r="I57" s="40">
        <f>+'P3 Ejecucion '!G32</f>
        <v>154020.68</v>
      </c>
      <c r="J57" s="22">
        <v>86612</v>
      </c>
      <c r="K57" s="40">
        <v>141644.20000000001</v>
      </c>
      <c r="L57" s="22"/>
      <c r="M57" s="22"/>
      <c r="N57" s="22"/>
      <c r="O57" s="22"/>
      <c r="P57" s="31"/>
      <c r="Q57" s="31"/>
    </row>
    <row r="58" spans="1:17" x14ac:dyDescent="0.25">
      <c r="A58" s="4" t="s">
        <v>23</v>
      </c>
      <c r="B58" s="22">
        <v>17353571</v>
      </c>
      <c r="C58" s="40">
        <v>7870825.7000000002</v>
      </c>
      <c r="D58" s="22"/>
      <c r="E58" s="22"/>
      <c r="F58" s="22"/>
      <c r="G58" s="22">
        <v>13883.88</v>
      </c>
      <c r="H58" s="22"/>
      <c r="I58" s="22"/>
      <c r="J58" s="22">
        <v>90127.46</v>
      </c>
      <c r="K58" s="40">
        <v>87148.800000000003</v>
      </c>
      <c r="L58" s="22"/>
      <c r="M58" s="22"/>
      <c r="N58" s="22"/>
      <c r="O58" s="22"/>
      <c r="P58" s="31"/>
      <c r="Q58" s="31"/>
    </row>
    <row r="59" spans="1:17" x14ac:dyDescent="0.25">
      <c r="A59" s="4" t="s">
        <v>24</v>
      </c>
      <c r="B59" s="22">
        <v>8684066</v>
      </c>
      <c r="C59" s="40">
        <v>9011035.1600000001</v>
      </c>
      <c r="D59" s="22"/>
      <c r="E59" s="22">
        <v>313600</v>
      </c>
      <c r="F59" s="22">
        <v>269131.52000000002</v>
      </c>
      <c r="G59" s="22">
        <v>6322.18</v>
      </c>
      <c r="H59" s="22">
        <v>627630.74</v>
      </c>
      <c r="I59" s="40">
        <f>+'P3 Ejecucion '!G34</f>
        <v>257544.21</v>
      </c>
      <c r="J59" s="22">
        <v>240306.4</v>
      </c>
      <c r="K59" s="40">
        <v>486978.66</v>
      </c>
      <c r="L59" s="40">
        <v>313533.92</v>
      </c>
      <c r="M59" s="22"/>
      <c r="N59" s="22"/>
      <c r="O59" s="22"/>
      <c r="P59" s="31"/>
      <c r="Q59" s="31"/>
    </row>
    <row r="60" spans="1:17" hidden="1" x14ac:dyDescent="0.25">
      <c r="A60" s="4" t="s">
        <v>25</v>
      </c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31"/>
      <c r="Q60" s="43"/>
    </row>
    <row r="61" spans="1:17" x14ac:dyDescent="0.25">
      <c r="A61" s="4" t="s">
        <v>26</v>
      </c>
      <c r="B61" s="22">
        <v>6850703</v>
      </c>
      <c r="C61" s="40">
        <v>6687249.8099999996</v>
      </c>
      <c r="D61" s="22"/>
      <c r="E61" s="22"/>
      <c r="F61" s="22"/>
      <c r="G61" s="22">
        <v>390530.8</v>
      </c>
      <c r="H61" s="22">
        <v>126204.76</v>
      </c>
      <c r="I61" s="40">
        <f>+'P3 Ejecucion '!G36</f>
        <v>458635.25</v>
      </c>
      <c r="J61" s="22">
        <v>995719.31</v>
      </c>
      <c r="K61" s="40">
        <v>845680.99</v>
      </c>
      <c r="L61" s="40">
        <v>202475.53</v>
      </c>
      <c r="M61" s="22"/>
      <c r="N61" s="22"/>
      <c r="O61" s="22"/>
      <c r="P61" s="31"/>
      <c r="Q61" s="31"/>
    </row>
    <row r="62" spans="1:17" x14ac:dyDescent="0.25">
      <c r="A62" s="59" t="s">
        <v>66</v>
      </c>
      <c r="B62" s="60" t="s">
        <v>94</v>
      </c>
      <c r="C62" s="60" t="s">
        <v>93</v>
      </c>
      <c r="D62" s="64" t="s">
        <v>91</v>
      </c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6"/>
      <c r="Q62" s="31"/>
    </row>
    <row r="63" spans="1:17" x14ac:dyDescent="0.25">
      <c r="A63" s="59"/>
      <c r="B63" s="61"/>
      <c r="C63" s="61"/>
      <c r="D63" s="12" t="s">
        <v>79</v>
      </c>
      <c r="E63" s="12" t="s">
        <v>80</v>
      </c>
      <c r="F63" s="12" t="s">
        <v>81</v>
      </c>
      <c r="G63" s="12" t="s">
        <v>82</v>
      </c>
      <c r="H63" s="13" t="s">
        <v>83</v>
      </c>
      <c r="I63" s="12" t="s">
        <v>84</v>
      </c>
      <c r="J63" s="13" t="s">
        <v>85</v>
      </c>
      <c r="K63" s="12" t="s">
        <v>86</v>
      </c>
      <c r="L63" s="12" t="s">
        <v>87</v>
      </c>
      <c r="M63" s="12" t="s">
        <v>88</v>
      </c>
      <c r="N63" s="12" t="s">
        <v>89</v>
      </c>
      <c r="O63" s="13" t="s">
        <v>90</v>
      </c>
      <c r="P63" s="12" t="s">
        <v>78</v>
      </c>
      <c r="Q63" s="31"/>
    </row>
    <row r="64" spans="1:17" x14ac:dyDescent="0.25">
      <c r="A64" s="3" t="s">
        <v>27</v>
      </c>
      <c r="B64" s="27">
        <f>+B65</f>
        <v>310000</v>
      </c>
      <c r="C64" s="27">
        <f>+C65</f>
        <v>310000</v>
      </c>
      <c r="D64" s="22">
        <v>0</v>
      </c>
      <c r="E64" s="22">
        <v>0</v>
      </c>
      <c r="F64" s="27">
        <f>+F65+F66+F67+F68+F69+F70+F71+F72</f>
        <v>0</v>
      </c>
      <c r="G64" s="27">
        <f>+G65+G66+G67+G68+G69+G70+G71+G72</f>
        <v>0</v>
      </c>
      <c r="H64" s="27"/>
      <c r="I64" s="27"/>
      <c r="J64" s="27">
        <f>+J65</f>
        <v>0</v>
      </c>
      <c r="K64" s="27">
        <f>+K65+K66+K67+K68+K69+K70+K71+K72</f>
        <v>50000</v>
      </c>
      <c r="L64" s="22">
        <f>+L65+L66+L67+L68+L69+L70+L71+L72</f>
        <v>0</v>
      </c>
      <c r="M64" s="22">
        <f>+M65+M66+M67+M68+M69+M70+M71+M72</f>
        <v>0</v>
      </c>
      <c r="N64" s="22">
        <f>+N65+N66+N67+N68+N69+N70+N71+N72</f>
        <v>0</v>
      </c>
      <c r="O64" s="22">
        <f t="shared" ref="O64" si="5">+O65+O66+O67+O68+O69+O70+O71+O72</f>
        <v>0</v>
      </c>
      <c r="P64" s="31">
        <f t="shared" si="2"/>
        <v>50000</v>
      </c>
      <c r="Q64" s="31"/>
    </row>
    <row r="65" spans="1:17" x14ac:dyDescent="0.25">
      <c r="A65" s="4" t="s">
        <v>28</v>
      </c>
      <c r="B65" s="22">
        <v>310000</v>
      </c>
      <c r="C65" s="22">
        <v>310000</v>
      </c>
      <c r="D65" s="22">
        <v>0</v>
      </c>
      <c r="E65" s="22">
        <v>0</v>
      </c>
      <c r="F65" s="22"/>
      <c r="G65" s="22"/>
      <c r="H65" s="27"/>
      <c r="I65" s="22"/>
      <c r="J65" s="22"/>
      <c r="K65" s="40">
        <v>50000</v>
      </c>
      <c r="L65" s="22"/>
      <c r="M65" s="22"/>
      <c r="N65" s="22"/>
      <c r="O65" s="22"/>
      <c r="P65" s="31"/>
      <c r="Q65" s="31"/>
    </row>
    <row r="66" spans="1:17" hidden="1" x14ac:dyDescent="0.25">
      <c r="A66" s="4" t="s">
        <v>29</v>
      </c>
      <c r="B66" s="22">
        <v>0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7"/>
      <c r="I66" s="22">
        <v>0</v>
      </c>
      <c r="J66" s="22">
        <v>0</v>
      </c>
      <c r="K66" s="22">
        <v>0</v>
      </c>
      <c r="L66" s="22">
        <f t="shared" ref="L66:L79" si="6">+L67+L68+L69+L70+L71+L72+L73+L74</f>
        <v>0</v>
      </c>
      <c r="M66" s="22">
        <v>0</v>
      </c>
      <c r="N66" s="22">
        <v>0</v>
      </c>
      <c r="O66" s="22">
        <v>0</v>
      </c>
      <c r="P66" s="31">
        <f t="shared" si="2"/>
        <v>0</v>
      </c>
      <c r="Q66" s="43"/>
    </row>
    <row r="67" spans="1:17" hidden="1" x14ac:dyDescent="0.25">
      <c r="A67" s="4" t="s">
        <v>30</v>
      </c>
      <c r="B67" s="22">
        <v>0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7"/>
      <c r="I67" s="22">
        <v>0</v>
      </c>
      <c r="J67" s="22">
        <v>0</v>
      </c>
      <c r="K67" s="22">
        <v>0</v>
      </c>
      <c r="L67" s="22">
        <f t="shared" si="6"/>
        <v>0</v>
      </c>
      <c r="M67" s="22">
        <v>0</v>
      </c>
      <c r="N67" s="22">
        <v>0</v>
      </c>
      <c r="O67" s="22">
        <v>0</v>
      </c>
      <c r="P67" s="31">
        <f t="shared" si="2"/>
        <v>0</v>
      </c>
      <c r="Q67" s="43"/>
    </row>
    <row r="68" spans="1:17" hidden="1" x14ac:dyDescent="0.25">
      <c r="A68" s="4" t="s">
        <v>31</v>
      </c>
      <c r="B68" s="22">
        <v>0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7"/>
      <c r="I68" s="22">
        <v>0</v>
      </c>
      <c r="J68" s="22">
        <v>0</v>
      </c>
      <c r="K68" s="22">
        <v>0</v>
      </c>
      <c r="L68" s="22">
        <f t="shared" si="6"/>
        <v>0</v>
      </c>
      <c r="M68" s="22">
        <v>0</v>
      </c>
      <c r="N68" s="22">
        <v>0</v>
      </c>
      <c r="O68" s="22">
        <v>0</v>
      </c>
      <c r="P68" s="31">
        <f t="shared" si="2"/>
        <v>0</v>
      </c>
      <c r="Q68" s="43"/>
    </row>
    <row r="69" spans="1:17" hidden="1" x14ac:dyDescent="0.25">
      <c r="A69" s="4" t="s">
        <v>32</v>
      </c>
      <c r="B69" s="22">
        <v>0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7"/>
      <c r="I69" s="22">
        <v>0</v>
      </c>
      <c r="J69" s="22">
        <v>0</v>
      </c>
      <c r="K69" s="22">
        <v>0</v>
      </c>
      <c r="L69" s="22">
        <f t="shared" si="6"/>
        <v>0</v>
      </c>
      <c r="M69" s="22">
        <v>0</v>
      </c>
      <c r="N69" s="22">
        <v>0</v>
      </c>
      <c r="O69" s="22">
        <v>0</v>
      </c>
      <c r="P69" s="31">
        <f t="shared" si="2"/>
        <v>0</v>
      </c>
      <c r="Q69" s="43"/>
    </row>
    <row r="70" spans="1:17" hidden="1" x14ac:dyDescent="0.25">
      <c r="A70" s="4" t="s">
        <v>33</v>
      </c>
      <c r="B70" s="22">
        <v>0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7"/>
      <c r="I70" s="22">
        <v>0</v>
      </c>
      <c r="J70" s="22">
        <v>0</v>
      </c>
      <c r="K70" s="22">
        <v>0</v>
      </c>
      <c r="L70" s="22">
        <f t="shared" si="6"/>
        <v>0</v>
      </c>
      <c r="M70" s="22">
        <v>0</v>
      </c>
      <c r="N70" s="22">
        <v>0</v>
      </c>
      <c r="O70" s="22">
        <v>0</v>
      </c>
      <c r="P70" s="31">
        <f t="shared" ref="P70:P101" si="7">SUM(D70:O70)</f>
        <v>0</v>
      </c>
      <c r="Q70" s="43"/>
    </row>
    <row r="71" spans="1:17" hidden="1" x14ac:dyDescent="0.25">
      <c r="A71" s="4" t="s">
        <v>34</v>
      </c>
      <c r="B71" s="22">
        <v>0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7"/>
      <c r="I71" s="22">
        <v>0</v>
      </c>
      <c r="J71" s="22">
        <v>0</v>
      </c>
      <c r="K71" s="22">
        <v>0</v>
      </c>
      <c r="L71" s="22">
        <f t="shared" si="6"/>
        <v>0</v>
      </c>
      <c r="M71" s="22">
        <v>0</v>
      </c>
      <c r="N71" s="22">
        <v>0</v>
      </c>
      <c r="O71" s="22">
        <v>0</v>
      </c>
      <c r="P71" s="31">
        <f t="shared" si="7"/>
        <v>0</v>
      </c>
      <c r="Q71" s="43"/>
    </row>
    <row r="72" spans="1:17" hidden="1" x14ac:dyDescent="0.25">
      <c r="A72" s="4" t="s">
        <v>35</v>
      </c>
      <c r="B72" s="22">
        <v>0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7"/>
      <c r="I72" s="22">
        <v>0</v>
      </c>
      <c r="J72" s="22">
        <v>0</v>
      </c>
      <c r="K72" s="22">
        <v>0</v>
      </c>
      <c r="L72" s="22">
        <f t="shared" si="6"/>
        <v>0</v>
      </c>
      <c r="M72" s="22">
        <v>0</v>
      </c>
      <c r="N72" s="22">
        <v>0</v>
      </c>
      <c r="O72" s="22">
        <v>0</v>
      </c>
      <c r="P72" s="31">
        <f t="shared" si="7"/>
        <v>0</v>
      </c>
      <c r="Q72" s="43"/>
    </row>
    <row r="73" spans="1:17" hidden="1" x14ac:dyDescent="0.25">
      <c r="A73" s="3" t="s">
        <v>36</v>
      </c>
      <c r="B73" s="22">
        <v>0</v>
      </c>
      <c r="C73" s="22">
        <v>0</v>
      </c>
      <c r="D73" s="22">
        <v>0</v>
      </c>
      <c r="E73" s="22">
        <v>0</v>
      </c>
      <c r="F73" s="22">
        <v>0</v>
      </c>
      <c r="G73" s="22">
        <v>0</v>
      </c>
      <c r="H73" s="27"/>
      <c r="I73" s="22">
        <v>0</v>
      </c>
      <c r="J73" s="22">
        <v>0</v>
      </c>
      <c r="K73" s="22">
        <v>0</v>
      </c>
      <c r="L73" s="22">
        <f t="shared" si="6"/>
        <v>0</v>
      </c>
      <c r="M73" s="22">
        <v>0</v>
      </c>
      <c r="N73" s="22">
        <v>0</v>
      </c>
      <c r="O73" s="22">
        <v>0</v>
      </c>
      <c r="P73" s="31">
        <f t="shared" si="7"/>
        <v>0</v>
      </c>
      <c r="Q73" s="43"/>
    </row>
    <row r="74" spans="1:17" hidden="1" x14ac:dyDescent="0.25">
      <c r="A74" s="4" t="s">
        <v>37</v>
      </c>
      <c r="B74" s="22">
        <v>0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  <c r="H74" s="27"/>
      <c r="I74" s="22">
        <v>0</v>
      </c>
      <c r="J74" s="22">
        <v>0</v>
      </c>
      <c r="K74" s="22">
        <v>0</v>
      </c>
      <c r="L74" s="22">
        <f t="shared" si="6"/>
        <v>0</v>
      </c>
      <c r="M74" s="22">
        <v>0</v>
      </c>
      <c r="N74" s="22">
        <v>0</v>
      </c>
      <c r="O74" s="22">
        <v>0</v>
      </c>
      <c r="P74" s="31">
        <f t="shared" si="7"/>
        <v>0</v>
      </c>
      <c r="Q74" s="43"/>
    </row>
    <row r="75" spans="1:17" hidden="1" x14ac:dyDescent="0.25">
      <c r="A75" s="4" t="s">
        <v>38</v>
      </c>
      <c r="B75" s="22">
        <v>0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7"/>
      <c r="I75" s="22">
        <v>0</v>
      </c>
      <c r="J75" s="22">
        <v>0</v>
      </c>
      <c r="K75" s="22">
        <v>0</v>
      </c>
      <c r="L75" s="22">
        <f t="shared" si="6"/>
        <v>0</v>
      </c>
      <c r="M75" s="22">
        <v>0</v>
      </c>
      <c r="N75" s="22">
        <v>0</v>
      </c>
      <c r="O75" s="22">
        <v>0</v>
      </c>
      <c r="P75" s="31">
        <f t="shared" si="7"/>
        <v>0</v>
      </c>
      <c r="Q75" s="43"/>
    </row>
    <row r="76" spans="1:17" hidden="1" x14ac:dyDescent="0.25">
      <c r="A76" s="4" t="s">
        <v>39</v>
      </c>
      <c r="B76" s="22">
        <v>0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7"/>
      <c r="I76" s="22">
        <v>0</v>
      </c>
      <c r="J76" s="22">
        <v>0</v>
      </c>
      <c r="K76" s="22">
        <v>0</v>
      </c>
      <c r="L76" s="22">
        <f t="shared" si="6"/>
        <v>0</v>
      </c>
      <c r="M76" s="22">
        <v>0</v>
      </c>
      <c r="N76" s="22">
        <v>0</v>
      </c>
      <c r="O76" s="22">
        <v>0</v>
      </c>
      <c r="P76" s="31">
        <f t="shared" si="7"/>
        <v>0</v>
      </c>
      <c r="Q76" s="43"/>
    </row>
    <row r="77" spans="1:17" hidden="1" x14ac:dyDescent="0.25">
      <c r="A77" s="4" t="s">
        <v>40</v>
      </c>
      <c r="B77" s="22">
        <v>0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7"/>
      <c r="I77" s="22">
        <v>0</v>
      </c>
      <c r="J77" s="22">
        <v>0</v>
      </c>
      <c r="K77" s="22">
        <v>0</v>
      </c>
      <c r="L77" s="22">
        <f t="shared" si="6"/>
        <v>0</v>
      </c>
      <c r="M77" s="22">
        <v>0</v>
      </c>
      <c r="N77" s="22">
        <v>0</v>
      </c>
      <c r="O77" s="22">
        <v>0</v>
      </c>
      <c r="P77" s="31">
        <f t="shared" si="7"/>
        <v>0</v>
      </c>
      <c r="Q77" s="43"/>
    </row>
    <row r="78" spans="1:17" hidden="1" x14ac:dyDescent="0.25">
      <c r="A78" s="4" t="s">
        <v>41</v>
      </c>
      <c r="B78" s="22">
        <v>0</v>
      </c>
      <c r="C78" s="22">
        <v>0</v>
      </c>
      <c r="D78" s="22">
        <v>0</v>
      </c>
      <c r="E78" s="22">
        <v>0</v>
      </c>
      <c r="F78" s="22">
        <v>0</v>
      </c>
      <c r="G78" s="22">
        <v>0</v>
      </c>
      <c r="H78" s="27"/>
      <c r="I78" s="22">
        <v>0</v>
      </c>
      <c r="J78" s="22">
        <v>0</v>
      </c>
      <c r="K78" s="22">
        <v>0</v>
      </c>
      <c r="L78" s="22">
        <f t="shared" si="6"/>
        <v>0</v>
      </c>
      <c r="M78" s="22">
        <v>0</v>
      </c>
      <c r="N78" s="22">
        <v>0</v>
      </c>
      <c r="O78" s="22">
        <v>0</v>
      </c>
      <c r="P78" s="31">
        <f t="shared" si="7"/>
        <v>0</v>
      </c>
      <c r="Q78" s="43"/>
    </row>
    <row r="79" spans="1:17" hidden="1" x14ac:dyDescent="0.25">
      <c r="A79" s="4" t="s">
        <v>42</v>
      </c>
      <c r="B79" s="22">
        <v>0</v>
      </c>
      <c r="C79" s="22">
        <v>0</v>
      </c>
      <c r="D79" s="22">
        <v>0</v>
      </c>
      <c r="E79" s="22">
        <v>0</v>
      </c>
      <c r="F79" s="22">
        <v>0</v>
      </c>
      <c r="G79" s="22">
        <v>0</v>
      </c>
      <c r="H79" s="27"/>
      <c r="I79" s="22">
        <v>0</v>
      </c>
      <c r="J79" s="22">
        <v>0</v>
      </c>
      <c r="K79" s="22">
        <v>0</v>
      </c>
      <c r="L79" s="22">
        <f t="shared" si="6"/>
        <v>0</v>
      </c>
      <c r="M79" s="22">
        <v>0</v>
      </c>
      <c r="N79" s="22">
        <v>0</v>
      </c>
      <c r="O79" s="22">
        <v>0</v>
      </c>
      <c r="P79" s="31">
        <f t="shared" si="7"/>
        <v>0</v>
      </c>
      <c r="Q79" s="43"/>
    </row>
    <row r="80" spans="1:17" x14ac:dyDescent="0.25">
      <c r="A80" s="3" t="s">
        <v>43</v>
      </c>
      <c r="B80" s="27">
        <f>+B81+B82+B83+B84+B85+B86+B87+B88+B89</f>
        <v>4588942</v>
      </c>
      <c r="C80" s="27">
        <f>+C81+C82+C83+C84+C85+C86+C87+C88+C89+C101</f>
        <v>19702757.710000001</v>
      </c>
      <c r="D80" s="22">
        <v>0</v>
      </c>
      <c r="E80" s="22">
        <v>0</v>
      </c>
      <c r="F80" s="27">
        <f t="shared" ref="F80:N80" si="8">+F81+F82+F83+F84+F85+F86+F87+F88+F89+F90+F91+F92+F94</f>
        <v>0</v>
      </c>
      <c r="G80" s="27">
        <f>+G81+G82+G83+G84+G85+G86+G87+G88+G89+G90+G91+G92+G94</f>
        <v>200559.8</v>
      </c>
      <c r="H80" s="27">
        <f t="shared" si="8"/>
        <v>209881.04000000004</v>
      </c>
      <c r="I80" s="27">
        <f>+I81+I82+I83+I84+I85+I86</f>
        <v>0</v>
      </c>
      <c r="J80" s="27">
        <f>+J81+J85+J89</f>
        <v>293245.45999999996</v>
      </c>
      <c r="K80" s="27">
        <f>+K81+K82+K83+K84+K85+K86+K87+K88+K89+K90+K91+K92+K94</f>
        <v>545652.75</v>
      </c>
      <c r="L80" s="27">
        <f t="shared" si="8"/>
        <v>0</v>
      </c>
      <c r="M80" s="27">
        <f t="shared" si="8"/>
        <v>0</v>
      </c>
      <c r="N80" s="27">
        <f t="shared" si="8"/>
        <v>0</v>
      </c>
      <c r="O80" s="27">
        <f>+O81+O82+O83+O84+O85+O86</f>
        <v>0</v>
      </c>
      <c r="P80" s="32">
        <f t="shared" si="7"/>
        <v>1249339.05</v>
      </c>
      <c r="Q80" s="31"/>
    </row>
    <row r="81" spans="1:17" x14ac:dyDescent="0.25">
      <c r="A81" s="4" t="s">
        <v>44</v>
      </c>
      <c r="B81" s="22">
        <v>2330258</v>
      </c>
      <c r="C81" s="40">
        <v>2617246</v>
      </c>
      <c r="D81" s="22">
        <v>0</v>
      </c>
      <c r="E81" s="22">
        <v>0</v>
      </c>
      <c r="F81" s="22">
        <v>0</v>
      </c>
      <c r="G81" s="22">
        <v>37913.4</v>
      </c>
      <c r="H81" s="22">
        <v>24078.59</v>
      </c>
      <c r="I81" s="40">
        <f>+'P3 Ejecucion '!G54</f>
        <v>0</v>
      </c>
      <c r="J81" s="37">
        <v>101743.17</v>
      </c>
      <c r="K81" s="40">
        <v>528424.81000000006</v>
      </c>
      <c r="L81" s="22"/>
      <c r="M81" s="22"/>
      <c r="N81" s="22"/>
      <c r="O81" s="22"/>
      <c r="P81" s="31"/>
      <c r="Q81" s="31"/>
    </row>
    <row r="82" spans="1:17" x14ac:dyDescent="0.25">
      <c r="A82" s="4" t="s">
        <v>45</v>
      </c>
      <c r="B82" s="22">
        <v>47300</v>
      </c>
      <c r="C82" s="40">
        <v>832300</v>
      </c>
      <c r="D82" s="22"/>
      <c r="E82" s="22">
        <v>0</v>
      </c>
      <c r="F82" s="22">
        <v>0</v>
      </c>
      <c r="G82" s="22"/>
      <c r="H82" s="22"/>
      <c r="I82" s="22"/>
      <c r="J82" s="27"/>
      <c r="K82" s="40">
        <v>17227.939999999999</v>
      </c>
      <c r="L82" s="22"/>
      <c r="M82" s="22"/>
      <c r="N82" s="22"/>
      <c r="O82" s="22"/>
      <c r="P82" s="31"/>
      <c r="Q82" s="31"/>
    </row>
    <row r="83" spans="1:17" x14ac:dyDescent="0.25">
      <c r="A83" s="4" t="s">
        <v>46</v>
      </c>
      <c r="B83" s="22"/>
      <c r="C83" s="22">
        <v>19000</v>
      </c>
      <c r="D83" s="22">
        <v>0</v>
      </c>
      <c r="E83" s="22">
        <v>0</v>
      </c>
      <c r="F83" s="22">
        <v>0</v>
      </c>
      <c r="G83" s="22"/>
      <c r="H83" s="22"/>
      <c r="I83" s="22"/>
      <c r="J83" s="27"/>
      <c r="K83" s="22"/>
      <c r="L83" s="22"/>
      <c r="M83" s="22"/>
      <c r="N83" s="22"/>
      <c r="O83" s="22"/>
      <c r="P83" s="31"/>
      <c r="Q83" s="31"/>
    </row>
    <row r="84" spans="1:17" x14ac:dyDescent="0.25">
      <c r="A84" s="4" t="s">
        <v>47</v>
      </c>
      <c r="B84" s="22"/>
      <c r="C84" s="40">
        <v>8679000</v>
      </c>
      <c r="D84" s="22">
        <v>0</v>
      </c>
      <c r="E84" s="22">
        <v>0</v>
      </c>
      <c r="F84" s="22">
        <v>0</v>
      </c>
      <c r="G84" s="22"/>
      <c r="H84" s="22"/>
      <c r="I84" s="22"/>
      <c r="J84" s="27"/>
      <c r="K84" s="22"/>
      <c r="L84" s="22"/>
      <c r="M84" s="22"/>
      <c r="N84" s="22"/>
      <c r="O84" s="22"/>
      <c r="P84" s="31"/>
      <c r="Q84" s="31"/>
    </row>
    <row r="85" spans="1:17" x14ac:dyDescent="0.25">
      <c r="A85" s="4" t="s">
        <v>48</v>
      </c>
      <c r="B85" s="22">
        <v>652400</v>
      </c>
      <c r="C85" s="40">
        <v>3072025.71</v>
      </c>
      <c r="D85" s="22">
        <v>0</v>
      </c>
      <c r="E85" s="22">
        <v>0</v>
      </c>
      <c r="F85" s="22"/>
      <c r="G85" s="22">
        <v>58646</v>
      </c>
      <c r="H85" s="22">
        <v>107882.21</v>
      </c>
      <c r="I85" s="40">
        <f>+'P3 Ejecucion '!G58</f>
        <v>0</v>
      </c>
      <c r="J85" s="37">
        <v>20937.740000000002</v>
      </c>
      <c r="K85" s="22"/>
      <c r="L85" s="22"/>
      <c r="M85" s="22"/>
      <c r="N85" s="22"/>
      <c r="O85" s="22"/>
      <c r="P85" s="31"/>
      <c r="Q85" s="31"/>
    </row>
    <row r="86" spans="1:17" x14ac:dyDescent="0.25">
      <c r="A86" s="4" t="s">
        <v>49</v>
      </c>
      <c r="B86" s="22">
        <v>837500</v>
      </c>
      <c r="C86" s="40">
        <v>567500</v>
      </c>
      <c r="D86" s="22">
        <v>0</v>
      </c>
      <c r="E86" s="22">
        <v>0</v>
      </c>
      <c r="F86" s="22"/>
      <c r="G86" s="22"/>
      <c r="H86" s="22">
        <v>77920.240000000005</v>
      </c>
      <c r="I86" s="40">
        <f>+'P3 Ejecucion '!G59</f>
        <v>0</v>
      </c>
      <c r="J86" s="27"/>
      <c r="K86" s="22"/>
      <c r="L86" s="22"/>
      <c r="M86" s="22"/>
      <c r="N86" s="22"/>
      <c r="O86" s="22"/>
      <c r="P86" s="31"/>
      <c r="Q86" s="31"/>
    </row>
    <row r="87" spans="1:17" x14ac:dyDescent="0.25">
      <c r="A87" s="4" t="s">
        <v>50</v>
      </c>
      <c r="B87" s="22">
        <v>175250</v>
      </c>
      <c r="C87" s="22">
        <v>175250</v>
      </c>
      <c r="D87" s="22">
        <v>0</v>
      </c>
      <c r="E87" s="22">
        <v>0</v>
      </c>
      <c r="F87" s="22"/>
      <c r="G87" s="22">
        <v>104000.4</v>
      </c>
      <c r="H87" s="22"/>
      <c r="I87" s="22"/>
      <c r="J87" s="27"/>
      <c r="K87" s="22"/>
      <c r="L87" s="22"/>
      <c r="M87" s="22"/>
      <c r="N87" s="22"/>
      <c r="O87" s="22"/>
      <c r="P87" s="31"/>
      <c r="Q87" s="31"/>
    </row>
    <row r="88" spans="1:17" x14ac:dyDescent="0.25">
      <c r="A88" s="4" t="s">
        <v>51</v>
      </c>
      <c r="B88" s="22">
        <v>410000</v>
      </c>
      <c r="C88" s="40">
        <v>710000</v>
      </c>
      <c r="D88" s="22">
        <v>0</v>
      </c>
      <c r="E88" s="22">
        <v>0</v>
      </c>
      <c r="F88" s="22"/>
      <c r="G88" s="22"/>
      <c r="H88" s="22"/>
      <c r="I88" s="22"/>
      <c r="J88" s="27"/>
      <c r="K88" s="22"/>
      <c r="L88" s="22"/>
      <c r="M88" s="22"/>
      <c r="N88" s="22"/>
      <c r="O88" s="22"/>
      <c r="P88" s="31"/>
      <c r="Q88" s="31"/>
    </row>
    <row r="89" spans="1:17" x14ac:dyDescent="0.25">
      <c r="A89" s="4" t="s">
        <v>52</v>
      </c>
      <c r="B89" s="22">
        <v>136234</v>
      </c>
      <c r="C89" s="40">
        <v>3029836</v>
      </c>
      <c r="D89" s="22">
        <v>0</v>
      </c>
      <c r="E89" s="22">
        <v>0</v>
      </c>
      <c r="F89" s="22"/>
      <c r="G89" s="22"/>
      <c r="H89" s="22"/>
      <c r="I89" s="22"/>
      <c r="J89" s="37">
        <v>170564.55</v>
      </c>
      <c r="K89" s="22"/>
      <c r="L89" s="22"/>
      <c r="M89" s="22"/>
      <c r="N89" s="22"/>
      <c r="O89" s="22"/>
      <c r="P89" s="31"/>
      <c r="Q89" s="31"/>
    </row>
    <row r="90" spans="1:17" hidden="1" x14ac:dyDescent="0.25">
      <c r="A90" s="3" t="s">
        <v>53</v>
      </c>
      <c r="B90" s="22">
        <f>+B91+B92+B93+B94</f>
        <v>0</v>
      </c>
      <c r="C90" s="22">
        <v>0</v>
      </c>
      <c r="D90" s="22">
        <v>0</v>
      </c>
      <c r="E90" s="22">
        <v>0</v>
      </c>
      <c r="F90" s="22"/>
      <c r="G90" s="22"/>
      <c r="H90" s="22"/>
      <c r="I90" s="22"/>
      <c r="J90" s="27"/>
      <c r="K90" s="22"/>
      <c r="L90" s="22"/>
      <c r="M90" s="22"/>
      <c r="N90" s="22"/>
      <c r="O90" s="22"/>
      <c r="P90" s="31"/>
      <c r="Q90" s="43"/>
    </row>
    <row r="91" spans="1:17" hidden="1" x14ac:dyDescent="0.25">
      <c r="A91" s="4" t="s">
        <v>54</v>
      </c>
      <c r="B91" s="22">
        <v>0</v>
      </c>
      <c r="C91" s="22">
        <v>0</v>
      </c>
      <c r="D91" s="22">
        <v>0</v>
      </c>
      <c r="E91" s="22">
        <v>0</v>
      </c>
      <c r="F91" s="22"/>
      <c r="G91" s="22"/>
      <c r="H91" s="22"/>
      <c r="I91" s="22"/>
      <c r="J91" s="27"/>
      <c r="K91" s="22"/>
      <c r="L91" s="22"/>
      <c r="M91" s="22"/>
      <c r="N91" s="22"/>
      <c r="O91" s="22"/>
      <c r="P91" s="31"/>
      <c r="Q91" s="43"/>
    </row>
    <row r="92" spans="1:17" hidden="1" x14ac:dyDescent="0.25">
      <c r="A92" s="4" t="s">
        <v>55</v>
      </c>
      <c r="B92" s="22">
        <v>0</v>
      </c>
      <c r="C92" s="22">
        <v>0</v>
      </c>
      <c r="D92" s="22">
        <v>0</v>
      </c>
      <c r="E92" s="22">
        <v>0</v>
      </c>
      <c r="F92" s="22"/>
      <c r="G92" s="22"/>
      <c r="H92" s="22"/>
      <c r="I92" s="22"/>
      <c r="J92" s="27"/>
      <c r="K92" s="22"/>
      <c r="L92" s="22"/>
      <c r="M92" s="22"/>
      <c r="N92" s="22"/>
      <c r="O92" s="22"/>
      <c r="P92" s="31"/>
      <c r="Q92" s="43"/>
    </row>
    <row r="93" spans="1:17" hidden="1" x14ac:dyDescent="0.25">
      <c r="A93" s="4" t="s">
        <v>56</v>
      </c>
      <c r="B93" s="22">
        <v>0</v>
      </c>
      <c r="C93" s="22">
        <v>0</v>
      </c>
      <c r="D93" s="22">
        <v>0</v>
      </c>
      <c r="E93" s="22">
        <v>0</v>
      </c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31"/>
      <c r="Q93" s="43"/>
    </row>
    <row r="94" spans="1:17" hidden="1" x14ac:dyDescent="0.25">
      <c r="A94" s="4" t="s">
        <v>57</v>
      </c>
      <c r="B94" s="22">
        <v>0</v>
      </c>
      <c r="C94" s="22">
        <v>0</v>
      </c>
      <c r="D94" s="22">
        <v>0</v>
      </c>
      <c r="E94" s="22">
        <v>0</v>
      </c>
      <c r="F94" s="22">
        <v>0</v>
      </c>
      <c r="G94" s="22"/>
      <c r="H94" s="22"/>
      <c r="I94" s="22"/>
      <c r="J94" s="22"/>
      <c r="K94" s="22"/>
      <c r="L94" s="22"/>
      <c r="M94" s="22"/>
      <c r="N94" s="22"/>
      <c r="O94" s="22"/>
      <c r="P94" s="31"/>
      <c r="Q94" s="43"/>
    </row>
    <row r="95" spans="1:17" hidden="1" x14ac:dyDescent="0.25">
      <c r="A95" s="3" t="s">
        <v>58</v>
      </c>
      <c r="B95" s="22">
        <v>0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0</v>
      </c>
      <c r="I95" s="22">
        <v>0</v>
      </c>
      <c r="J95" s="22">
        <v>0</v>
      </c>
      <c r="K95" s="22">
        <v>0</v>
      </c>
      <c r="L95" s="22">
        <v>0</v>
      </c>
      <c r="M95" s="22">
        <v>0</v>
      </c>
      <c r="N95" s="22">
        <v>0</v>
      </c>
      <c r="O95" s="22">
        <v>0</v>
      </c>
      <c r="P95" s="31">
        <f t="shared" si="7"/>
        <v>0</v>
      </c>
      <c r="Q95" s="43"/>
    </row>
    <row r="96" spans="1:17" hidden="1" x14ac:dyDescent="0.25">
      <c r="A96" s="4" t="s">
        <v>59</v>
      </c>
      <c r="B96" s="22">
        <v>0</v>
      </c>
      <c r="C96" s="22">
        <v>0</v>
      </c>
      <c r="D96" s="22">
        <v>0</v>
      </c>
      <c r="E96" s="22">
        <v>0</v>
      </c>
      <c r="F96" s="22">
        <v>0</v>
      </c>
      <c r="G96" s="22">
        <v>0</v>
      </c>
      <c r="H96" s="22">
        <v>0</v>
      </c>
      <c r="I96" s="22">
        <v>0</v>
      </c>
      <c r="J96" s="22">
        <v>0</v>
      </c>
      <c r="K96" s="22">
        <v>0</v>
      </c>
      <c r="L96" s="22">
        <v>0</v>
      </c>
      <c r="M96" s="22">
        <v>0</v>
      </c>
      <c r="N96" s="22">
        <v>0</v>
      </c>
      <c r="O96" s="22">
        <v>0</v>
      </c>
      <c r="P96" s="31">
        <f t="shared" si="7"/>
        <v>0</v>
      </c>
      <c r="Q96" s="43"/>
    </row>
    <row r="97" spans="1:17" hidden="1" x14ac:dyDescent="0.25">
      <c r="A97" s="4" t="s">
        <v>60</v>
      </c>
      <c r="B97" s="22">
        <v>0</v>
      </c>
      <c r="C97" s="22">
        <v>0</v>
      </c>
      <c r="D97" s="22">
        <v>0</v>
      </c>
      <c r="E97" s="22">
        <v>0</v>
      </c>
      <c r="F97" s="22">
        <v>0</v>
      </c>
      <c r="G97" s="22">
        <v>0</v>
      </c>
      <c r="H97" s="22">
        <v>0</v>
      </c>
      <c r="I97" s="22">
        <v>0</v>
      </c>
      <c r="J97" s="22">
        <v>0</v>
      </c>
      <c r="K97" s="22">
        <v>0</v>
      </c>
      <c r="L97" s="22">
        <v>0</v>
      </c>
      <c r="M97" s="22">
        <v>0</v>
      </c>
      <c r="N97" s="22">
        <v>0</v>
      </c>
      <c r="O97" s="22">
        <v>0</v>
      </c>
      <c r="P97" s="31">
        <f t="shared" si="7"/>
        <v>0</v>
      </c>
      <c r="Q97" s="43"/>
    </row>
    <row r="98" spans="1:17" hidden="1" x14ac:dyDescent="0.25">
      <c r="A98" s="3" t="s">
        <v>61</v>
      </c>
      <c r="B98" s="22">
        <v>0</v>
      </c>
      <c r="C98" s="22">
        <v>0</v>
      </c>
      <c r="D98" s="22">
        <v>0</v>
      </c>
      <c r="E98" s="22">
        <v>0</v>
      </c>
      <c r="F98" s="22">
        <v>0</v>
      </c>
      <c r="G98" s="22">
        <v>0</v>
      </c>
      <c r="H98" s="22">
        <v>0</v>
      </c>
      <c r="I98" s="22">
        <v>0</v>
      </c>
      <c r="J98" s="22">
        <v>0</v>
      </c>
      <c r="K98" s="22">
        <v>0</v>
      </c>
      <c r="L98" s="22">
        <v>0</v>
      </c>
      <c r="M98" s="22">
        <v>0</v>
      </c>
      <c r="N98" s="22">
        <v>0</v>
      </c>
      <c r="O98" s="22">
        <v>0</v>
      </c>
      <c r="P98" s="31">
        <f t="shared" si="7"/>
        <v>0</v>
      </c>
      <c r="Q98" s="43"/>
    </row>
    <row r="99" spans="1:17" hidden="1" x14ac:dyDescent="0.25">
      <c r="A99" s="4" t="s">
        <v>62</v>
      </c>
      <c r="B99" s="22">
        <v>0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0</v>
      </c>
      <c r="I99" s="22">
        <v>0</v>
      </c>
      <c r="J99" s="22">
        <v>0</v>
      </c>
      <c r="K99" s="22">
        <v>0</v>
      </c>
      <c r="L99" s="22">
        <v>0</v>
      </c>
      <c r="M99" s="22">
        <v>0</v>
      </c>
      <c r="N99" s="22">
        <v>0</v>
      </c>
      <c r="O99" s="22">
        <v>0</v>
      </c>
      <c r="P99" s="31">
        <f t="shared" si="7"/>
        <v>0</v>
      </c>
      <c r="Q99" s="43"/>
    </row>
    <row r="100" spans="1:17" hidden="1" x14ac:dyDescent="0.25">
      <c r="A100" s="4" t="s">
        <v>63</v>
      </c>
      <c r="B100" s="22">
        <v>0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0</v>
      </c>
      <c r="I100" s="22">
        <v>0</v>
      </c>
      <c r="J100" s="22">
        <v>0</v>
      </c>
      <c r="K100" s="22">
        <v>0</v>
      </c>
      <c r="L100" s="22">
        <v>0</v>
      </c>
      <c r="M100" s="22">
        <v>0</v>
      </c>
      <c r="N100" s="22">
        <v>0</v>
      </c>
      <c r="O100" s="22">
        <v>0</v>
      </c>
      <c r="P100" s="31">
        <f t="shared" si="7"/>
        <v>0</v>
      </c>
      <c r="Q100" s="43"/>
    </row>
    <row r="101" spans="1:17" x14ac:dyDescent="0.25">
      <c r="A101" s="4" t="s">
        <v>64</v>
      </c>
      <c r="B101" s="22">
        <v>0</v>
      </c>
      <c r="C101" s="22">
        <v>600</v>
      </c>
      <c r="D101" s="22">
        <v>0</v>
      </c>
      <c r="E101" s="22">
        <v>0</v>
      </c>
      <c r="F101" s="22">
        <v>0</v>
      </c>
      <c r="G101" s="22">
        <v>0</v>
      </c>
      <c r="H101" s="22">
        <v>0</v>
      </c>
      <c r="I101" s="22">
        <v>0</v>
      </c>
      <c r="J101" s="22">
        <v>0</v>
      </c>
      <c r="K101" s="22">
        <v>0</v>
      </c>
      <c r="L101" s="22">
        <v>0</v>
      </c>
      <c r="M101" s="22">
        <v>0</v>
      </c>
      <c r="N101" s="22">
        <v>0</v>
      </c>
      <c r="O101" s="22">
        <v>0</v>
      </c>
      <c r="P101" s="31">
        <f t="shared" si="7"/>
        <v>0</v>
      </c>
      <c r="Q101" s="31"/>
    </row>
    <row r="102" spans="1:17" hidden="1" x14ac:dyDescent="0.25">
      <c r="A102" s="1" t="s">
        <v>67</v>
      </c>
      <c r="B102" s="22">
        <v>0</v>
      </c>
      <c r="C102" s="22">
        <v>0</v>
      </c>
      <c r="D102" s="22">
        <v>0</v>
      </c>
      <c r="E102" s="22">
        <v>0</v>
      </c>
      <c r="F102" s="22">
        <v>0</v>
      </c>
      <c r="G102" s="22">
        <v>0</v>
      </c>
      <c r="H102" s="22">
        <v>0</v>
      </c>
      <c r="I102" s="22">
        <v>0</v>
      </c>
      <c r="J102" s="22">
        <v>0</v>
      </c>
      <c r="K102" s="22">
        <v>0</v>
      </c>
      <c r="L102" s="22">
        <v>0</v>
      </c>
      <c r="M102" s="22">
        <v>0</v>
      </c>
      <c r="N102" s="22">
        <v>0</v>
      </c>
      <c r="O102" s="22">
        <v>0</v>
      </c>
      <c r="P102" s="2">
        <f t="shared" ref="P102:P110" si="9">SUM(D102:O102)</f>
        <v>0</v>
      </c>
      <c r="Q102" s="43"/>
    </row>
    <row r="103" spans="1:17" hidden="1" x14ac:dyDescent="0.25">
      <c r="A103" s="3" t="s">
        <v>68</v>
      </c>
      <c r="B103" s="22">
        <v>0</v>
      </c>
      <c r="C103" s="22">
        <v>0</v>
      </c>
      <c r="D103" s="22">
        <v>0</v>
      </c>
      <c r="E103" s="22">
        <v>0</v>
      </c>
      <c r="F103" s="22">
        <v>0</v>
      </c>
      <c r="G103" s="22">
        <v>0</v>
      </c>
      <c r="H103" s="22">
        <v>0</v>
      </c>
      <c r="I103" s="22">
        <v>0</v>
      </c>
      <c r="J103" s="22">
        <v>0</v>
      </c>
      <c r="K103" s="22">
        <v>0</v>
      </c>
      <c r="L103" s="22">
        <v>0</v>
      </c>
      <c r="M103" s="22">
        <v>0</v>
      </c>
      <c r="N103" s="22">
        <v>0</v>
      </c>
      <c r="O103" s="22">
        <v>0</v>
      </c>
      <c r="P103" s="31">
        <f t="shared" si="9"/>
        <v>0</v>
      </c>
      <c r="Q103" s="43"/>
    </row>
    <row r="104" spans="1:17" hidden="1" x14ac:dyDescent="0.25">
      <c r="A104" s="4" t="s">
        <v>69</v>
      </c>
      <c r="B104" s="22">
        <v>0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0</v>
      </c>
      <c r="I104" s="22">
        <v>0</v>
      </c>
      <c r="J104" s="22">
        <v>0</v>
      </c>
      <c r="K104" s="22">
        <v>0</v>
      </c>
      <c r="L104" s="22">
        <v>0</v>
      </c>
      <c r="M104" s="22">
        <v>0</v>
      </c>
      <c r="N104" s="22">
        <v>0</v>
      </c>
      <c r="O104" s="22">
        <v>0</v>
      </c>
      <c r="P104" s="31">
        <f t="shared" si="9"/>
        <v>0</v>
      </c>
      <c r="Q104" s="43"/>
    </row>
    <row r="105" spans="1:17" hidden="1" x14ac:dyDescent="0.25">
      <c r="A105" s="4" t="s">
        <v>70</v>
      </c>
      <c r="B105" s="22">
        <v>0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0</v>
      </c>
      <c r="I105" s="22">
        <v>0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31">
        <f t="shared" si="9"/>
        <v>0</v>
      </c>
      <c r="Q105" s="43"/>
    </row>
    <row r="106" spans="1:17" hidden="1" x14ac:dyDescent="0.25">
      <c r="A106" s="3" t="s">
        <v>71</v>
      </c>
      <c r="B106" s="22">
        <v>0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31">
        <f t="shared" si="9"/>
        <v>0</v>
      </c>
      <c r="Q106" s="43"/>
    </row>
    <row r="107" spans="1:17" hidden="1" x14ac:dyDescent="0.25">
      <c r="A107" s="4" t="s">
        <v>72</v>
      </c>
      <c r="B107" s="22">
        <v>0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0</v>
      </c>
      <c r="I107" s="22">
        <v>0</v>
      </c>
      <c r="J107" s="22">
        <v>0</v>
      </c>
      <c r="K107" s="22">
        <v>0</v>
      </c>
      <c r="L107" s="22">
        <v>0</v>
      </c>
      <c r="M107" s="22">
        <v>0</v>
      </c>
      <c r="N107" s="22">
        <v>0</v>
      </c>
      <c r="O107" s="22">
        <v>0</v>
      </c>
      <c r="P107" s="31">
        <f t="shared" si="9"/>
        <v>0</v>
      </c>
      <c r="Q107" s="43"/>
    </row>
    <row r="108" spans="1:17" hidden="1" x14ac:dyDescent="0.25">
      <c r="A108" s="4" t="s">
        <v>73</v>
      </c>
      <c r="B108" s="22">
        <v>0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0</v>
      </c>
      <c r="I108" s="22">
        <v>0</v>
      </c>
      <c r="J108" s="22">
        <v>0</v>
      </c>
      <c r="K108" s="22">
        <v>0</v>
      </c>
      <c r="L108" s="22">
        <v>0</v>
      </c>
      <c r="M108" s="22">
        <v>0</v>
      </c>
      <c r="N108" s="22">
        <v>0</v>
      </c>
      <c r="O108" s="22">
        <v>0</v>
      </c>
      <c r="P108" s="31">
        <f t="shared" si="9"/>
        <v>0</v>
      </c>
      <c r="Q108" s="43"/>
    </row>
    <row r="109" spans="1:17" hidden="1" x14ac:dyDescent="0.25">
      <c r="A109" s="3" t="s">
        <v>74</v>
      </c>
      <c r="B109" s="22">
        <v>0</v>
      </c>
      <c r="C109" s="22">
        <v>0</v>
      </c>
      <c r="D109" s="22">
        <v>0</v>
      </c>
      <c r="E109" s="22">
        <v>0</v>
      </c>
      <c r="F109" s="22">
        <v>0</v>
      </c>
      <c r="G109" s="22">
        <v>0</v>
      </c>
      <c r="H109" s="22">
        <v>0</v>
      </c>
      <c r="I109" s="22">
        <v>0</v>
      </c>
      <c r="J109" s="22">
        <v>0</v>
      </c>
      <c r="K109" s="22">
        <v>0</v>
      </c>
      <c r="L109" s="22">
        <v>0</v>
      </c>
      <c r="M109" s="22">
        <v>0</v>
      </c>
      <c r="N109" s="22">
        <v>0</v>
      </c>
      <c r="O109" s="22">
        <v>0</v>
      </c>
      <c r="P109" s="31">
        <f t="shared" si="9"/>
        <v>0</v>
      </c>
      <c r="Q109" s="43"/>
    </row>
    <row r="110" spans="1:17" hidden="1" x14ac:dyDescent="0.25">
      <c r="A110" s="4" t="s">
        <v>75</v>
      </c>
      <c r="B110" s="22">
        <v>0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0</v>
      </c>
      <c r="I110" s="22">
        <v>0</v>
      </c>
      <c r="J110" s="22">
        <v>0</v>
      </c>
      <c r="K110" s="22">
        <v>0</v>
      </c>
      <c r="L110" s="22">
        <v>0</v>
      </c>
      <c r="M110" s="22">
        <v>0</v>
      </c>
      <c r="N110" s="22">
        <v>0</v>
      </c>
      <c r="O110" s="22">
        <v>0</v>
      </c>
      <c r="P110" s="31">
        <f t="shared" si="9"/>
        <v>0</v>
      </c>
      <c r="Q110" s="43"/>
    </row>
    <row r="111" spans="1:17" ht="15.75" thickBot="1" x14ac:dyDescent="0.3">
      <c r="A111" s="49" t="s">
        <v>145</v>
      </c>
      <c r="B111" s="50">
        <f t="shared" ref="B111:H111" si="10">+B80+B64+B52+B37</f>
        <v>155000000</v>
      </c>
      <c r="C111" s="50">
        <f t="shared" si="10"/>
        <v>181084315.70999998</v>
      </c>
      <c r="D111" s="50">
        <f t="shared" si="10"/>
        <v>5966386.9900000002</v>
      </c>
      <c r="E111" s="50">
        <f t="shared" si="10"/>
        <v>7156125.0899999989</v>
      </c>
      <c r="F111" s="50">
        <f t="shared" si="10"/>
        <v>10392331.359999999</v>
      </c>
      <c r="G111" s="50">
        <f t="shared" si="10"/>
        <v>10749746.690000001</v>
      </c>
      <c r="H111" s="50">
        <f t="shared" si="10"/>
        <v>7976589.5200000005</v>
      </c>
      <c r="I111" s="50">
        <f>+I80+I52+I37</f>
        <v>11478649.02</v>
      </c>
      <c r="J111" s="50">
        <f t="shared" ref="J111:O111" si="11">+J80+J64+J52+J37</f>
        <v>10037615.01</v>
      </c>
      <c r="K111" s="50">
        <f t="shared" si="11"/>
        <v>14413123.76</v>
      </c>
      <c r="L111" s="50">
        <f t="shared" si="11"/>
        <v>9723446.1800000016</v>
      </c>
      <c r="M111" s="50">
        <f t="shared" si="11"/>
        <v>0</v>
      </c>
      <c r="N111" s="50">
        <f t="shared" si="11"/>
        <v>0</v>
      </c>
      <c r="O111" s="50">
        <f t="shared" si="11"/>
        <v>0</v>
      </c>
      <c r="P111" s="50">
        <f>+D111+E111+F111+G111+H111+I111+J111+K111+L111+M111+N111+O111</f>
        <v>87894013.620000005</v>
      </c>
      <c r="Q111" s="31"/>
    </row>
    <row r="112" spans="1:17" ht="15.75" thickTop="1" x14ac:dyDescent="0.25"/>
    <row r="117" spans="1:8" x14ac:dyDescent="0.25">
      <c r="A117" t="s">
        <v>104</v>
      </c>
      <c r="B117" s="22"/>
      <c r="F117" t="s">
        <v>116</v>
      </c>
      <c r="G117" s="30"/>
      <c r="H117" s="30"/>
    </row>
    <row r="118" spans="1:8" x14ac:dyDescent="0.25">
      <c r="A118" s="29" t="s">
        <v>111</v>
      </c>
      <c r="B118" s="22"/>
      <c r="G118" s="30" t="s">
        <v>112</v>
      </c>
      <c r="H118" s="30"/>
    </row>
    <row r="119" spans="1:8" x14ac:dyDescent="0.25">
      <c r="A119" s="28" t="s">
        <v>113</v>
      </c>
      <c r="B119" s="22"/>
      <c r="G119" s="33" t="s">
        <v>121</v>
      </c>
      <c r="H119" s="30"/>
    </row>
    <row r="120" spans="1:8" x14ac:dyDescent="0.25">
      <c r="A120" t="s">
        <v>114</v>
      </c>
      <c r="B120" s="22"/>
      <c r="G120" s="30" t="s">
        <v>115</v>
      </c>
      <c r="H120" s="30"/>
    </row>
    <row r="121" spans="1:8" ht="15.75" thickBot="1" x14ac:dyDescent="0.3"/>
    <row r="122" spans="1:8" ht="15.75" thickBot="1" x14ac:dyDescent="0.3">
      <c r="A122" s="21" t="s">
        <v>95</v>
      </c>
    </row>
    <row r="123" spans="1:8" ht="30.75" thickBot="1" x14ac:dyDescent="0.3">
      <c r="A123" s="19" t="s">
        <v>96</v>
      </c>
    </row>
    <row r="124" spans="1:8" ht="60.75" thickBot="1" x14ac:dyDescent="0.3">
      <c r="A124" s="20" t="s">
        <v>97</v>
      </c>
    </row>
  </sheetData>
  <autoFilter ref="Q3:Q124">
    <filterColumn colId="0">
      <colorFilter dxfId="0"/>
    </filterColumn>
  </autoFilter>
  <mergeCells count="35">
    <mergeCell ref="B24:E24"/>
    <mergeCell ref="B25:E25"/>
    <mergeCell ref="A7:P7"/>
    <mergeCell ref="D34:P34"/>
    <mergeCell ref="A3:P3"/>
    <mergeCell ref="A4:P4"/>
    <mergeCell ref="A34:A35"/>
    <mergeCell ref="B34:B35"/>
    <mergeCell ref="C34:C35"/>
    <mergeCell ref="A5:P5"/>
    <mergeCell ref="A6:P6"/>
    <mergeCell ref="B19:E19"/>
    <mergeCell ref="B20:E20"/>
    <mergeCell ref="B21:E21"/>
    <mergeCell ref="B22:E22"/>
    <mergeCell ref="B23:E23"/>
    <mergeCell ref="B14:E14"/>
    <mergeCell ref="B15:E15"/>
    <mergeCell ref="B16:E16"/>
    <mergeCell ref="B17:E17"/>
    <mergeCell ref="B18:E18"/>
    <mergeCell ref="B9:F9"/>
    <mergeCell ref="B10:E10"/>
    <mergeCell ref="B11:E11"/>
    <mergeCell ref="B12:E12"/>
    <mergeCell ref="B13:E13"/>
    <mergeCell ref="A62:A63"/>
    <mergeCell ref="B62:B63"/>
    <mergeCell ref="C62:C63"/>
    <mergeCell ref="D62:P62"/>
    <mergeCell ref="B26:E26"/>
    <mergeCell ref="B27:E27"/>
    <mergeCell ref="B28:E28"/>
    <mergeCell ref="B29:E29"/>
    <mergeCell ref="B31:E31"/>
  </mergeCells>
  <pageMargins left="0.25" right="0.25" top="0.75" bottom="0.75" header="0.3" footer="0.3"/>
  <pageSetup paperSize="5"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102"/>
  <sheetViews>
    <sheetView showGridLines="0" topLeftCell="A4" zoomScaleNormal="100" workbookViewId="0">
      <selection activeCell="A87" sqref="A87"/>
    </sheetView>
  </sheetViews>
  <sheetFormatPr baseColWidth="10" defaultColWidth="11.42578125" defaultRowHeight="15" x14ac:dyDescent="0.25"/>
  <cols>
    <col min="1" max="1" width="97.7109375" customWidth="1"/>
    <col min="2" max="2" width="19" style="22" customWidth="1"/>
    <col min="3" max="3" width="17.85546875" style="22" customWidth="1"/>
    <col min="4" max="5" width="15.85546875" style="22" customWidth="1"/>
    <col min="6" max="6" width="15.7109375" style="22" customWidth="1"/>
    <col min="7" max="7" width="18.28515625" style="22" customWidth="1"/>
    <col min="8" max="8" width="16.5703125" style="22" customWidth="1"/>
    <col min="9" max="9" width="16.7109375" style="22" customWidth="1"/>
    <col min="10" max="10" width="17.5703125" style="22" customWidth="1"/>
    <col min="11" max="11" width="19" style="22" hidden="1" customWidth="1"/>
    <col min="12" max="12" width="18.7109375" style="22" hidden="1" customWidth="1"/>
    <col min="13" max="13" width="18" style="22" hidden="1" customWidth="1"/>
    <col min="14" max="14" width="16" style="22" customWidth="1"/>
    <col min="15" max="15" width="16.7109375" customWidth="1"/>
  </cols>
  <sheetData>
    <row r="3" spans="1:16" ht="28.5" customHeight="1" x14ac:dyDescent="0.25">
      <c r="A3" s="76" t="s">
        <v>102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18"/>
      <c r="P3" s="18"/>
    </row>
    <row r="4" spans="1:16" ht="21" customHeight="1" x14ac:dyDescent="0.25">
      <c r="A4" s="53" t="s">
        <v>103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17"/>
      <c r="P4" s="17"/>
    </row>
    <row r="5" spans="1:16" ht="15.75" x14ac:dyDescent="0.25">
      <c r="A5" s="62">
        <v>2022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30"/>
      <c r="P5" s="30"/>
    </row>
    <row r="6" spans="1:16" ht="15.75" customHeight="1" x14ac:dyDescent="0.25">
      <c r="A6" s="57" t="s">
        <v>92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30"/>
      <c r="P6" s="30"/>
    </row>
    <row r="7" spans="1:16" ht="15.75" customHeight="1" x14ac:dyDescent="0.25">
      <c r="A7" s="58" t="s">
        <v>77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30"/>
      <c r="P7" s="30"/>
    </row>
    <row r="9" spans="1:16" ht="23.25" customHeight="1" x14ac:dyDescent="0.25">
      <c r="A9" s="5" t="s">
        <v>66</v>
      </c>
      <c r="B9" s="23" t="s">
        <v>79</v>
      </c>
      <c r="C9" s="23" t="s">
        <v>80</v>
      </c>
      <c r="D9" s="23" t="s">
        <v>81</v>
      </c>
      <c r="E9" s="23" t="s">
        <v>82</v>
      </c>
      <c r="F9" s="24" t="s">
        <v>83</v>
      </c>
      <c r="G9" s="23" t="s">
        <v>84</v>
      </c>
      <c r="H9" s="24" t="s">
        <v>85</v>
      </c>
      <c r="I9" s="23" t="s">
        <v>86</v>
      </c>
      <c r="J9" s="23" t="s">
        <v>87</v>
      </c>
      <c r="K9" s="23" t="s">
        <v>88</v>
      </c>
      <c r="L9" s="23" t="s">
        <v>89</v>
      </c>
      <c r="M9" s="24" t="s">
        <v>90</v>
      </c>
      <c r="N9" s="23" t="s">
        <v>78</v>
      </c>
    </row>
    <row r="10" spans="1:16" x14ac:dyDescent="0.25">
      <c r="A10" s="1" t="s">
        <v>0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</row>
    <row r="11" spans="1:16" x14ac:dyDescent="0.25">
      <c r="A11" s="3" t="s">
        <v>1</v>
      </c>
      <c r="B11" s="27">
        <f>+B12+B13+B14+B15</f>
        <v>5534540.3300000001</v>
      </c>
      <c r="C11" s="27">
        <f t="shared" ref="C11:M11" si="0">+C12+C13+C14+C15</f>
        <v>5700707.2199999997</v>
      </c>
      <c r="D11" s="27">
        <f>+D12+D13+D14+D15</f>
        <v>8959985.8900000006</v>
      </c>
      <c r="E11" s="27">
        <f>+E12+E13+E14+E15</f>
        <v>7054400.9800000004</v>
      </c>
      <c r="F11" s="27">
        <f>+F12+F13+F14+F15</f>
        <v>6112357.1100000003</v>
      </c>
      <c r="G11" s="27">
        <f t="shared" si="0"/>
        <v>10148967.6</v>
      </c>
      <c r="H11" s="27">
        <f>+H12+H13+H14+H15</f>
        <v>6609773.1100000003</v>
      </c>
      <c r="I11" s="27">
        <f>+I12+I13+I14+I15</f>
        <v>7960284.6299999999</v>
      </c>
      <c r="J11" s="27">
        <f t="shared" si="0"/>
        <v>6991340.8099999996</v>
      </c>
      <c r="K11" s="27">
        <f t="shared" si="0"/>
        <v>0</v>
      </c>
      <c r="L11" s="27">
        <f t="shared" si="0"/>
        <v>0</v>
      </c>
      <c r="M11" s="27">
        <f t="shared" si="0"/>
        <v>0</v>
      </c>
      <c r="N11" s="27">
        <f>+SUM(B11:J11)</f>
        <v>65072357.680000007</v>
      </c>
    </row>
    <row r="12" spans="1:16" x14ac:dyDescent="0.25">
      <c r="A12" s="4" t="s">
        <v>2</v>
      </c>
      <c r="B12" s="22">
        <v>4757360</v>
      </c>
      <c r="C12" s="22">
        <v>4893772.5999999996</v>
      </c>
      <c r="D12" s="22">
        <v>7834556.0999999996</v>
      </c>
      <c r="E12" s="22">
        <v>5132994.99</v>
      </c>
      <c r="F12" s="22">
        <v>5187444.4400000004</v>
      </c>
      <c r="G12" s="40">
        <v>5427340</v>
      </c>
      <c r="H12" s="22">
        <v>5710350</v>
      </c>
      <c r="I12" s="40">
        <v>6937203.21</v>
      </c>
      <c r="J12" s="40">
        <v>6008533.3899999997</v>
      </c>
      <c r="M12" s="37"/>
      <c r="N12" s="27">
        <f t="shared" ref="N12:N75" si="1">+SUM(B12:J12)</f>
        <v>51889554.729999997</v>
      </c>
    </row>
    <row r="13" spans="1:16" x14ac:dyDescent="0.25">
      <c r="A13" s="4" t="s">
        <v>3</v>
      </c>
      <c r="B13" s="22">
        <v>51000</v>
      </c>
      <c r="C13" s="26">
        <v>74131.97</v>
      </c>
      <c r="D13" s="22">
        <v>167524.12</v>
      </c>
      <c r="E13" s="22">
        <v>1146475.3999999999</v>
      </c>
      <c r="F13" s="22">
        <v>134345.06</v>
      </c>
      <c r="G13" s="40">
        <v>3892544.33</v>
      </c>
      <c r="H13" s="22">
        <v>27023.98</v>
      </c>
      <c r="I13" s="40">
        <v>112376.6</v>
      </c>
      <c r="J13" s="40">
        <v>89203.96</v>
      </c>
      <c r="M13" s="37"/>
      <c r="N13" s="27">
        <f t="shared" si="1"/>
        <v>5694625.4199999999</v>
      </c>
    </row>
    <row r="14" spans="1:16" hidden="1" x14ac:dyDescent="0.25">
      <c r="A14" s="4" t="s">
        <v>4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37"/>
      <c r="N14" s="27">
        <f t="shared" si="1"/>
        <v>0</v>
      </c>
      <c r="O14" s="14"/>
    </row>
    <row r="15" spans="1:16" x14ac:dyDescent="0.25">
      <c r="A15" s="4" t="s">
        <v>6</v>
      </c>
      <c r="B15" s="22">
        <v>726180.33</v>
      </c>
      <c r="C15" s="22">
        <v>732802.65</v>
      </c>
      <c r="D15" s="22">
        <v>957905.67</v>
      </c>
      <c r="E15" s="22">
        <v>774930.59</v>
      </c>
      <c r="F15" s="22">
        <v>790567.61</v>
      </c>
      <c r="G15" s="40">
        <v>829083.27</v>
      </c>
      <c r="H15" s="22">
        <v>872399.13</v>
      </c>
      <c r="I15" s="40">
        <v>910704.82</v>
      </c>
      <c r="J15" s="40">
        <v>893603.46</v>
      </c>
      <c r="M15" s="37"/>
      <c r="N15" s="27">
        <f t="shared" si="1"/>
        <v>7488177.5299999993</v>
      </c>
    </row>
    <row r="16" spans="1:16" x14ac:dyDescent="0.25">
      <c r="A16" s="3" t="s">
        <v>7</v>
      </c>
      <c r="B16" s="27">
        <f>+B17+B18+B19+B20+B21+B22+B23+B24+B25</f>
        <v>431846.66000000003</v>
      </c>
      <c r="C16" s="27">
        <f t="shared" ref="C16:M16" si="2">+C17+C18+C19+C20+C21+C22+C23+C24+C25</f>
        <v>1141817.8700000001</v>
      </c>
      <c r="D16" s="27">
        <f>+D17+D18+D19+D20+D21+D22+D23+D24+D25</f>
        <v>1147142.3500000001</v>
      </c>
      <c r="E16" s="27">
        <f>+E17+E18+E19+E20+E21+E22+E23+E24+E25+E26</f>
        <v>2457477</v>
      </c>
      <c r="F16" s="27">
        <f>+F17+F18+F19+F20+F21+F22+F23+F24+F25+F26</f>
        <v>842788.87</v>
      </c>
      <c r="G16" s="27">
        <f>+G17+G18+G19+G20+G21+G22+G23+G25+G24+G26</f>
        <v>-859281.52</v>
      </c>
      <c r="H16" s="27">
        <f>+H17+H18+H19+H20+H21+H22+H23+H24+H25+H26</f>
        <v>1591530.77</v>
      </c>
      <c r="I16" s="27">
        <f>+I17+I18+I19+I20+I21+I22+I23+I24+I25+I26</f>
        <v>3803759.39</v>
      </c>
      <c r="J16" s="27">
        <f t="shared" si="2"/>
        <v>1412032.22</v>
      </c>
      <c r="K16" s="27">
        <f t="shared" si="2"/>
        <v>0</v>
      </c>
      <c r="L16" s="27">
        <f t="shared" si="2"/>
        <v>0</v>
      </c>
      <c r="M16" s="27">
        <f t="shared" si="2"/>
        <v>0</v>
      </c>
      <c r="N16" s="27">
        <f t="shared" si="1"/>
        <v>11969113.610000001</v>
      </c>
    </row>
    <row r="17" spans="1:14" x14ac:dyDescent="0.25">
      <c r="A17" s="39" t="str">
        <f>+'P1 Presupuesto Aprobado'!B19</f>
        <v>2.2.1 - SERVICIOS BÁSICOS</v>
      </c>
      <c r="B17" s="37">
        <v>422228.4</v>
      </c>
      <c r="C17" s="37">
        <v>609238.01</v>
      </c>
      <c r="D17" s="37">
        <v>914177.18</v>
      </c>
      <c r="E17" s="37">
        <v>661238.07999999996</v>
      </c>
      <c r="F17" s="37">
        <v>688968.61</v>
      </c>
      <c r="G17" s="40">
        <v>640981.22</v>
      </c>
      <c r="H17" s="27">
        <v>867648.59</v>
      </c>
      <c r="I17" s="40">
        <v>835337.08</v>
      </c>
      <c r="J17" s="40">
        <v>766032.41</v>
      </c>
      <c r="K17" s="27"/>
      <c r="L17" s="27"/>
      <c r="M17" s="27"/>
      <c r="N17" s="27">
        <f t="shared" si="1"/>
        <v>6405849.5800000001</v>
      </c>
    </row>
    <row r="18" spans="1:14" x14ac:dyDescent="0.25">
      <c r="A18" s="4" t="s">
        <v>9</v>
      </c>
      <c r="C18" s="22">
        <v>84363.55</v>
      </c>
      <c r="D18" s="22">
        <v>223346.91</v>
      </c>
      <c r="E18" s="22">
        <v>74448.97</v>
      </c>
      <c r="H18" s="22">
        <v>55669.38</v>
      </c>
      <c r="I18" s="40">
        <v>204990.4</v>
      </c>
      <c r="J18" s="40">
        <v>9278.23</v>
      </c>
      <c r="N18" s="27">
        <f t="shared" si="1"/>
        <v>652097.44000000006</v>
      </c>
    </row>
    <row r="19" spans="1:14" x14ac:dyDescent="0.25">
      <c r="A19" s="4" t="s">
        <v>10</v>
      </c>
      <c r="I19" s="40">
        <v>219995</v>
      </c>
      <c r="N19" s="27">
        <f t="shared" si="1"/>
        <v>219995</v>
      </c>
    </row>
    <row r="20" spans="1:14" x14ac:dyDescent="0.25">
      <c r="A20" s="4" t="s">
        <v>11</v>
      </c>
      <c r="E20" s="22">
        <v>6135.99</v>
      </c>
      <c r="F20" s="40">
        <v>3540</v>
      </c>
      <c r="G20" s="40">
        <v>2360</v>
      </c>
      <c r="H20" s="22">
        <v>3501</v>
      </c>
      <c r="I20" s="40">
        <v>35418</v>
      </c>
      <c r="J20">
        <v>309.39999999999998</v>
      </c>
      <c r="N20" s="27">
        <f t="shared" si="1"/>
        <v>51264.39</v>
      </c>
    </row>
    <row r="21" spans="1:14" hidden="1" x14ac:dyDescent="0.25">
      <c r="A21" s="4" t="s">
        <v>119</v>
      </c>
      <c r="N21" s="27">
        <f t="shared" si="1"/>
        <v>0</v>
      </c>
    </row>
    <row r="22" spans="1:14" x14ac:dyDescent="0.25">
      <c r="A22" s="4" t="s">
        <v>12</v>
      </c>
      <c r="E22" s="22">
        <v>13806</v>
      </c>
      <c r="N22" s="27">
        <f t="shared" si="1"/>
        <v>13806</v>
      </c>
    </row>
    <row r="23" spans="1:14" x14ac:dyDescent="0.25">
      <c r="A23" s="4" t="s">
        <v>13</v>
      </c>
      <c r="B23" s="22">
        <v>9618.26</v>
      </c>
      <c r="C23" s="22">
        <v>426016.31</v>
      </c>
      <c r="D23" s="22">
        <v>9618.26</v>
      </c>
      <c r="E23" s="22">
        <v>28592.26</v>
      </c>
      <c r="F23" s="40">
        <v>9618.26</v>
      </c>
      <c r="G23" s="40">
        <v>19105.259999999998</v>
      </c>
      <c r="H23" s="22">
        <v>8443</v>
      </c>
      <c r="I23" s="40">
        <v>37721.26</v>
      </c>
      <c r="J23" s="40">
        <v>383437.88</v>
      </c>
      <c r="N23" s="27">
        <f t="shared" si="1"/>
        <v>932170.75</v>
      </c>
    </row>
    <row r="24" spans="1:14" x14ac:dyDescent="0.25">
      <c r="A24" s="4" t="s">
        <v>14</v>
      </c>
      <c r="C24" s="22">
        <v>21000</v>
      </c>
      <c r="I24" s="40">
        <v>14910.01</v>
      </c>
      <c r="J24" s="40">
        <v>109386</v>
      </c>
      <c r="N24" s="27">
        <f t="shared" si="1"/>
        <v>145296.01</v>
      </c>
    </row>
    <row r="25" spans="1:14" x14ac:dyDescent="0.25">
      <c r="A25" s="4" t="s">
        <v>15</v>
      </c>
      <c r="C25" s="22">
        <v>1200</v>
      </c>
      <c r="E25" s="22">
        <v>1585918</v>
      </c>
      <c r="F25" s="22">
        <v>42250</v>
      </c>
      <c r="G25" s="40">
        <v>-1584268</v>
      </c>
      <c r="H25" s="22">
        <v>63720</v>
      </c>
      <c r="I25" s="40">
        <v>1816970.21</v>
      </c>
      <c r="J25" s="40">
        <v>143588.29999999999</v>
      </c>
      <c r="N25" s="27">
        <f t="shared" si="1"/>
        <v>2069378.51</v>
      </c>
    </row>
    <row r="26" spans="1:14" x14ac:dyDescent="0.25">
      <c r="A26" s="4" t="s">
        <v>16</v>
      </c>
      <c r="E26" s="22">
        <v>87337.7</v>
      </c>
      <c r="F26" s="22">
        <v>98412</v>
      </c>
      <c r="G26" s="40">
        <v>62540</v>
      </c>
      <c r="H26" s="22">
        <v>592548.80000000005</v>
      </c>
      <c r="I26" s="40">
        <v>638417.43000000005</v>
      </c>
      <c r="N26" s="27">
        <f t="shared" si="1"/>
        <v>1479255.9300000002</v>
      </c>
    </row>
    <row r="27" spans="1:14" x14ac:dyDescent="0.25">
      <c r="A27" s="3" t="s">
        <v>17</v>
      </c>
      <c r="B27" s="22">
        <v>0</v>
      </c>
      <c r="C27" s="27">
        <f>+C28+C29+C30+C31+C32+C33+C34+C35</f>
        <v>313600</v>
      </c>
      <c r="D27" s="27">
        <f t="shared" ref="D27:K27" si="3">+D28+D29+D30+D31+D32+D33+D34+D35</f>
        <v>285203.12</v>
      </c>
      <c r="E27" s="27">
        <f t="shared" ref="E27:J27" si="4">+E28+E29+E30+E31+E32+E33+E34+E35+E36</f>
        <v>1037308.9100000001</v>
      </c>
      <c r="F27" s="27">
        <f t="shared" si="4"/>
        <v>811562.5</v>
      </c>
      <c r="G27" s="27">
        <f t="shared" si="4"/>
        <v>2188962.94</v>
      </c>
      <c r="H27" s="27">
        <f t="shared" si="4"/>
        <v>1543065.67</v>
      </c>
      <c r="I27" s="27">
        <f t="shared" si="4"/>
        <v>2053426.99</v>
      </c>
      <c r="J27" s="27">
        <f t="shared" si="4"/>
        <v>1320073.1500000001</v>
      </c>
      <c r="K27" s="27">
        <f t="shared" si="3"/>
        <v>0</v>
      </c>
      <c r="L27" s="27">
        <f>+L28+L29+L30+L31+L32+L33+L34+L35+L36</f>
        <v>0</v>
      </c>
      <c r="M27" s="27">
        <f>+M28+M29+M30+M32+M33+M34+M36</f>
        <v>0</v>
      </c>
      <c r="N27" s="27">
        <f t="shared" si="1"/>
        <v>9553203.2800000012</v>
      </c>
    </row>
    <row r="28" spans="1:14" x14ac:dyDescent="0.25">
      <c r="A28" s="4" t="s">
        <v>18</v>
      </c>
      <c r="B28" s="22">
        <v>0</v>
      </c>
      <c r="E28" s="22">
        <v>275661.8</v>
      </c>
      <c r="F28" s="22">
        <v>57727</v>
      </c>
      <c r="G28" s="40">
        <v>206376.8</v>
      </c>
      <c r="H28" s="22">
        <v>87555</v>
      </c>
      <c r="I28" s="40">
        <v>115580.6</v>
      </c>
      <c r="J28" s="40">
        <v>13780</v>
      </c>
      <c r="N28" s="27">
        <f t="shared" si="1"/>
        <v>756681.2</v>
      </c>
    </row>
    <row r="29" spans="1:14" x14ac:dyDescent="0.25">
      <c r="A29" s="4" t="s">
        <v>19</v>
      </c>
      <c r="B29" s="22">
        <v>0</v>
      </c>
      <c r="D29" s="22">
        <v>16071.6</v>
      </c>
      <c r="H29" s="22">
        <v>29116.5</v>
      </c>
      <c r="I29" s="40">
        <v>53592</v>
      </c>
      <c r="J29" s="40">
        <v>771230.3</v>
      </c>
      <c r="N29" s="27">
        <f t="shared" si="1"/>
        <v>870010.4</v>
      </c>
    </row>
    <row r="30" spans="1:14" x14ac:dyDescent="0.25">
      <c r="A30" s="4" t="s">
        <v>20</v>
      </c>
      <c r="B30" s="22">
        <v>0</v>
      </c>
      <c r="E30" s="22">
        <v>178160.25</v>
      </c>
      <c r="G30" s="40">
        <v>1112386</v>
      </c>
      <c r="I30" s="40">
        <v>322801.74</v>
      </c>
      <c r="N30" s="27">
        <f t="shared" si="1"/>
        <v>1613347.99</v>
      </c>
    </row>
    <row r="31" spans="1:14" x14ac:dyDescent="0.25">
      <c r="A31" s="4" t="s">
        <v>21</v>
      </c>
      <c r="B31" s="22">
        <v>0</v>
      </c>
      <c r="H31" s="22">
        <v>13629</v>
      </c>
      <c r="J31" s="40">
        <v>19053.400000000001</v>
      </c>
      <c r="N31" s="27">
        <f t="shared" si="1"/>
        <v>32682.400000000001</v>
      </c>
    </row>
    <row r="32" spans="1:14" x14ac:dyDescent="0.25">
      <c r="A32" s="4" t="s">
        <v>22</v>
      </c>
      <c r="B32" s="22">
        <v>0</v>
      </c>
      <c r="E32" s="22">
        <v>172750</v>
      </c>
      <c r="G32" s="40">
        <v>154020.68</v>
      </c>
      <c r="H32" s="22">
        <v>86612</v>
      </c>
      <c r="I32" s="40">
        <v>141644.20000000001</v>
      </c>
      <c r="N32" s="27">
        <f t="shared" si="1"/>
        <v>555026.88</v>
      </c>
    </row>
    <row r="33" spans="1:14" x14ac:dyDescent="0.25">
      <c r="A33" s="4" t="s">
        <v>23</v>
      </c>
      <c r="B33" s="22">
        <v>0</v>
      </c>
      <c r="E33" s="22">
        <v>13883.88</v>
      </c>
      <c r="H33" s="22">
        <v>90127.46</v>
      </c>
      <c r="I33" s="40">
        <v>87148.800000000003</v>
      </c>
      <c r="N33" s="27">
        <f t="shared" si="1"/>
        <v>191160.14</v>
      </c>
    </row>
    <row r="34" spans="1:14" x14ac:dyDescent="0.25">
      <c r="A34" s="4" t="s">
        <v>24</v>
      </c>
      <c r="B34" s="22">
        <v>0</v>
      </c>
      <c r="C34" s="22">
        <v>313600</v>
      </c>
      <c r="D34" s="22">
        <v>269131.52000000002</v>
      </c>
      <c r="E34" s="22">
        <v>6322.18</v>
      </c>
      <c r="F34" s="22">
        <v>627630.74</v>
      </c>
      <c r="G34" s="40">
        <v>257544.21</v>
      </c>
      <c r="H34" s="22">
        <v>240306.4</v>
      </c>
      <c r="I34" s="40">
        <v>486978.66</v>
      </c>
      <c r="J34" s="40">
        <v>313533.92</v>
      </c>
      <c r="N34" s="27">
        <f t="shared" si="1"/>
        <v>2515047.63</v>
      </c>
    </row>
    <row r="35" spans="1:14" hidden="1" x14ac:dyDescent="0.25">
      <c r="A35" s="4" t="s">
        <v>25</v>
      </c>
      <c r="B35" s="22">
        <v>0</v>
      </c>
      <c r="N35" s="27">
        <f t="shared" si="1"/>
        <v>0</v>
      </c>
    </row>
    <row r="36" spans="1:14" x14ac:dyDescent="0.25">
      <c r="A36" s="4" t="s">
        <v>26</v>
      </c>
      <c r="B36" s="22">
        <v>0</v>
      </c>
      <c r="E36" s="22">
        <v>390530.8</v>
      </c>
      <c r="F36" s="22">
        <v>126204.76</v>
      </c>
      <c r="G36" s="40">
        <v>458635.25</v>
      </c>
      <c r="H36" s="22">
        <v>995719.31</v>
      </c>
      <c r="I36" s="40">
        <v>845680.99</v>
      </c>
      <c r="J36" s="40">
        <v>202475.53</v>
      </c>
      <c r="N36" s="27">
        <f t="shared" si="1"/>
        <v>3019246.64</v>
      </c>
    </row>
    <row r="37" spans="1:14" x14ac:dyDescent="0.25">
      <c r="A37" s="3" t="s">
        <v>27</v>
      </c>
      <c r="B37" s="22">
        <v>0</v>
      </c>
      <c r="C37" s="22">
        <v>0</v>
      </c>
      <c r="D37" s="27">
        <f>+D38+D39+D40+D41+D42+D43+D44+D45</f>
        <v>0</v>
      </c>
      <c r="E37" s="27">
        <f t="shared" ref="E37:M37" si="5">+E38+E39+E40+E41+E42+E43+E44+E45</f>
        <v>0</v>
      </c>
      <c r="F37" s="27">
        <f t="shared" si="5"/>
        <v>0</v>
      </c>
      <c r="G37" s="27">
        <f t="shared" si="5"/>
        <v>0</v>
      </c>
      <c r="H37" s="27">
        <f>+H38</f>
        <v>0</v>
      </c>
      <c r="I37" s="27">
        <f t="shared" si="5"/>
        <v>50000</v>
      </c>
      <c r="J37" s="22">
        <f t="shared" si="5"/>
        <v>0</v>
      </c>
      <c r="K37" s="22">
        <f t="shared" si="5"/>
        <v>0</v>
      </c>
      <c r="L37" s="22">
        <f t="shared" si="5"/>
        <v>0</v>
      </c>
      <c r="M37" s="22">
        <f t="shared" si="5"/>
        <v>0</v>
      </c>
      <c r="N37" s="27">
        <f t="shared" si="1"/>
        <v>50000</v>
      </c>
    </row>
    <row r="38" spans="1:14" x14ac:dyDescent="0.25">
      <c r="A38" s="4" t="s">
        <v>28</v>
      </c>
      <c r="B38" s="22">
        <v>0</v>
      </c>
      <c r="C38" s="22">
        <v>0</v>
      </c>
      <c r="F38" s="27"/>
      <c r="I38" s="40">
        <v>50000</v>
      </c>
      <c r="N38" s="27">
        <f t="shared" si="1"/>
        <v>50000</v>
      </c>
    </row>
    <row r="39" spans="1:14" hidden="1" x14ac:dyDescent="0.25">
      <c r="A39" s="4" t="s">
        <v>29</v>
      </c>
      <c r="B39" s="22">
        <v>0</v>
      </c>
      <c r="C39" s="22">
        <v>0</v>
      </c>
      <c r="D39" s="22">
        <v>0</v>
      </c>
      <c r="E39" s="22">
        <v>0</v>
      </c>
      <c r="F39" s="27"/>
      <c r="G39" s="22">
        <v>0</v>
      </c>
      <c r="H39" s="22">
        <v>0</v>
      </c>
      <c r="I39" s="22">
        <v>0</v>
      </c>
      <c r="J39" s="22">
        <f t="shared" ref="J39:J52" si="6">+J40+J41+J42+J43+J44+J45+J46+J47</f>
        <v>0</v>
      </c>
      <c r="K39" s="22">
        <v>0</v>
      </c>
      <c r="L39" s="22">
        <v>0</v>
      </c>
      <c r="M39" s="22">
        <v>0</v>
      </c>
      <c r="N39" s="27">
        <f t="shared" si="1"/>
        <v>0</v>
      </c>
    </row>
    <row r="40" spans="1:14" hidden="1" x14ac:dyDescent="0.25">
      <c r="A40" s="4" t="s">
        <v>30</v>
      </c>
      <c r="B40" s="22">
        <v>0</v>
      </c>
      <c r="C40" s="22">
        <v>0</v>
      </c>
      <c r="D40" s="22">
        <v>0</v>
      </c>
      <c r="E40" s="22">
        <v>0</v>
      </c>
      <c r="F40" s="27"/>
      <c r="G40" s="22">
        <v>0</v>
      </c>
      <c r="H40" s="22">
        <v>0</v>
      </c>
      <c r="I40" s="22">
        <v>0</v>
      </c>
      <c r="J40" s="22">
        <f t="shared" si="6"/>
        <v>0</v>
      </c>
      <c r="K40" s="22">
        <v>0</v>
      </c>
      <c r="L40" s="22">
        <v>0</v>
      </c>
      <c r="M40" s="22">
        <v>0</v>
      </c>
      <c r="N40" s="27">
        <f t="shared" si="1"/>
        <v>0</v>
      </c>
    </row>
    <row r="41" spans="1:14" hidden="1" x14ac:dyDescent="0.25">
      <c r="A41" s="4" t="s">
        <v>31</v>
      </c>
      <c r="B41" s="22">
        <v>0</v>
      </c>
      <c r="C41" s="22">
        <v>0</v>
      </c>
      <c r="D41" s="22">
        <v>0</v>
      </c>
      <c r="E41" s="22">
        <v>0</v>
      </c>
      <c r="F41" s="27"/>
      <c r="G41" s="22">
        <v>0</v>
      </c>
      <c r="H41" s="22">
        <v>0</v>
      </c>
      <c r="I41" s="22">
        <v>0</v>
      </c>
      <c r="J41" s="22">
        <f t="shared" si="6"/>
        <v>0</v>
      </c>
      <c r="K41" s="22">
        <v>0</v>
      </c>
      <c r="L41" s="22">
        <v>0</v>
      </c>
      <c r="M41" s="22">
        <v>0</v>
      </c>
      <c r="N41" s="27">
        <f t="shared" si="1"/>
        <v>0</v>
      </c>
    </row>
    <row r="42" spans="1:14" hidden="1" x14ac:dyDescent="0.25">
      <c r="A42" s="4" t="s">
        <v>32</v>
      </c>
      <c r="B42" s="22">
        <v>0</v>
      </c>
      <c r="C42" s="22">
        <v>0</v>
      </c>
      <c r="D42" s="22">
        <v>0</v>
      </c>
      <c r="E42" s="22">
        <v>0</v>
      </c>
      <c r="F42" s="27"/>
      <c r="G42" s="22">
        <v>0</v>
      </c>
      <c r="H42" s="22">
        <v>0</v>
      </c>
      <c r="I42" s="22">
        <v>0</v>
      </c>
      <c r="J42" s="22">
        <f t="shared" si="6"/>
        <v>0</v>
      </c>
      <c r="K42" s="22">
        <v>0</v>
      </c>
      <c r="L42" s="22">
        <v>0</v>
      </c>
      <c r="M42" s="22">
        <v>0</v>
      </c>
      <c r="N42" s="27">
        <f t="shared" si="1"/>
        <v>0</v>
      </c>
    </row>
    <row r="43" spans="1:14" hidden="1" x14ac:dyDescent="0.25">
      <c r="A43" s="4" t="s">
        <v>33</v>
      </c>
      <c r="B43" s="22">
        <v>0</v>
      </c>
      <c r="C43" s="22">
        <v>0</v>
      </c>
      <c r="D43" s="22">
        <v>0</v>
      </c>
      <c r="E43" s="22">
        <v>0</v>
      </c>
      <c r="F43" s="27"/>
      <c r="G43" s="22">
        <v>0</v>
      </c>
      <c r="H43" s="22">
        <v>0</v>
      </c>
      <c r="I43" s="22">
        <v>0</v>
      </c>
      <c r="J43" s="22">
        <f t="shared" si="6"/>
        <v>0</v>
      </c>
      <c r="K43" s="22">
        <v>0</v>
      </c>
      <c r="L43" s="22">
        <v>0</v>
      </c>
      <c r="M43" s="22">
        <v>0</v>
      </c>
      <c r="N43" s="27">
        <f t="shared" si="1"/>
        <v>0</v>
      </c>
    </row>
    <row r="44" spans="1:14" hidden="1" x14ac:dyDescent="0.25">
      <c r="A44" s="4" t="s">
        <v>34</v>
      </c>
      <c r="B44" s="22">
        <v>0</v>
      </c>
      <c r="C44" s="22">
        <v>0</v>
      </c>
      <c r="D44" s="22">
        <v>0</v>
      </c>
      <c r="E44" s="22">
        <v>0</v>
      </c>
      <c r="F44" s="27"/>
      <c r="G44" s="22">
        <v>0</v>
      </c>
      <c r="H44" s="22">
        <v>0</v>
      </c>
      <c r="I44" s="22">
        <v>0</v>
      </c>
      <c r="J44" s="22">
        <f t="shared" si="6"/>
        <v>0</v>
      </c>
      <c r="K44" s="22">
        <v>0</v>
      </c>
      <c r="L44" s="22">
        <v>0</v>
      </c>
      <c r="M44" s="22">
        <v>0</v>
      </c>
      <c r="N44" s="27">
        <f t="shared" si="1"/>
        <v>0</v>
      </c>
    </row>
    <row r="45" spans="1:14" hidden="1" x14ac:dyDescent="0.25">
      <c r="A45" s="4" t="s">
        <v>35</v>
      </c>
      <c r="B45" s="22">
        <v>0</v>
      </c>
      <c r="C45" s="22">
        <v>0</v>
      </c>
      <c r="D45" s="22">
        <v>0</v>
      </c>
      <c r="E45" s="22">
        <v>0</v>
      </c>
      <c r="F45" s="27"/>
      <c r="G45" s="22">
        <v>0</v>
      </c>
      <c r="H45" s="22">
        <v>0</v>
      </c>
      <c r="I45" s="22">
        <v>0</v>
      </c>
      <c r="J45" s="22">
        <f t="shared" si="6"/>
        <v>0</v>
      </c>
      <c r="K45" s="22">
        <v>0</v>
      </c>
      <c r="L45" s="22">
        <v>0</v>
      </c>
      <c r="M45" s="22">
        <v>0</v>
      </c>
      <c r="N45" s="27">
        <f t="shared" si="1"/>
        <v>0</v>
      </c>
    </row>
    <row r="46" spans="1:14" hidden="1" x14ac:dyDescent="0.25">
      <c r="A46" s="3" t="s">
        <v>36</v>
      </c>
      <c r="B46" s="22">
        <v>0</v>
      </c>
      <c r="C46" s="22">
        <v>0</v>
      </c>
      <c r="D46" s="22">
        <v>0</v>
      </c>
      <c r="E46" s="22">
        <v>0</v>
      </c>
      <c r="F46" s="27"/>
      <c r="G46" s="22">
        <v>0</v>
      </c>
      <c r="H46" s="22">
        <v>0</v>
      </c>
      <c r="I46" s="22">
        <v>0</v>
      </c>
      <c r="J46" s="22">
        <f t="shared" si="6"/>
        <v>0</v>
      </c>
      <c r="K46" s="22">
        <v>0</v>
      </c>
      <c r="L46" s="22">
        <v>0</v>
      </c>
      <c r="M46" s="22">
        <v>0</v>
      </c>
      <c r="N46" s="27">
        <f t="shared" si="1"/>
        <v>0</v>
      </c>
    </row>
    <row r="47" spans="1:14" hidden="1" x14ac:dyDescent="0.25">
      <c r="A47" s="4" t="s">
        <v>37</v>
      </c>
      <c r="B47" s="22">
        <v>0</v>
      </c>
      <c r="C47" s="22">
        <v>0</v>
      </c>
      <c r="D47" s="22">
        <v>0</v>
      </c>
      <c r="E47" s="22">
        <v>0</v>
      </c>
      <c r="F47" s="27"/>
      <c r="G47" s="22">
        <v>0</v>
      </c>
      <c r="H47" s="22">
        <v>0</v>
      </c>
      <c r="I47" s="22">
        <v>0</v>
      </c>
      <c r="J47" s="22">
        <f t="shared" si="6"/>
        <v>0</v>
      </c>
      <c r="K47" s="22">
        <v>0</v>
      </c>
      <c r="L47" s="22">
        <v>0</v>
      </c>
      <c r="M47" s="22">
        <v>0</v>
      </c>
      <c r="N47" s="27">
        <f t="shared" si="1"/>
        <v>0</v>
      </c>
    </row>
    <row r="48" spans="1:14" hidden="1" x14ac:dyDescent="0.25">
      <c r="A48" s="4" t="s">
        <v>38</v>
      </c>
      <c r="B48" s="22">
        <v>0</v>
      </c>
      <c r="C48" s="22">
        <v>0</v>
      </c>
      <c r="D48" s="22">
        <v>0</v>
      </c>
      <c r="E48" s="22">
        <v>0</v>
      </c>
      <c r="F48" s="27"/>
      <c r="G48" s="22">
        <v>0</v>
      </c>
      <c r="H48" s="22">
        <v>0</v>
      </c>
      <c r="I48" s="22">
        <v>0</v>
      </c>
      <c r="J48" s="22">
        <f t="shared" si="6"/>
        <v>0</v>
      </c>
      <c r="K48" s="22">
        <v>0</v>
      </c>
      <c r="L48" s="22">
        <v>0</v>
      </c>
      <c r="M48" s="22">
        <v>0</v>
      </c>
      <c r="N48" s="27">
        <f t="shared" si="1"/>
        <v>0</v>
      </c>
    </row>
    <row r="49" spans="1:14" hidden="1" x14ac:dyDescent="0.25">
      <c r="A49" s="4" t="s">
        <v>39</v>
      </c>
      <c r="B49" s="22">
        <v>0</v>
      </c>
      <c r="C49" s="22">
        <v>0</v>
      </c>
      <c r="D49" s="22">
        <v>0</v>
      </c>
      <c r="E49" s="22">
        <v>0</v>
      </c>
      <c r="F49" s="27"/>
      <c r="G49" s="22">
        <v>0</v>
      </c>
      <c r="H49" s="22">
        <v>0</v>
      </c>
      <c r="I49" s="22">
        <v>0</v>
      </c>
      <c r="J49" s="22">
        <f t="shared" si="6"/>
        <v>0</v>
      </c>
      <c r="K49" s="22">
        <v>0</v>
      </c>
      <c r="L49" s="22">
        <v>0</v>
      </c>
      <c r="M49" s="22">
        <v>0</v>
      </c>
      <c r="N49" s="27">
        <f t="shared" si="1"/>
        <v>0</v>
      </c>
    </row>
    <row r="50" spans="1:14" hidden="1" x14ac:dyDescent="0.25">
      <c r="A50" s="4" t="s">
        <v>40</v>
      </c>
      <c r="B50" s="22">
        <v>0</v>
      </c>
      <c r="C50" s="22">
        <v>0</v>
      </c>
      <c r="D50" s="22">
        <v>0</v>
      </c>
      <c r="E50" s="22">
        <v>0</v>
      </c>
      <c r="F50" s="27"/>
      <c r="G50" s="22">
        <v>0</v>
      </c>
      <c r="H50" s="22">
        <v>0</v>
      </c>
      <c r="I50" s="22">
        <v>0</v>
      </c>
      <c r="J50" s="22">
        <f t="shared" si="6"/>
        <v>0</v>
      </c>
      <c r="K50" s="22">
        <v>0</v>
      </c>
      <c r="L50" s="22">
        <v>0</v>
      </c>
      <c r="M50" s="22">
        <v>0</v>
      </c>
      <c r="N50" s="27">
        <f t="shared" si="1"/>
        <v>0</v>
      </c>
    </row>
    <row r="51" spans="1:14" hidden="1" x14ac:dyDescent="0.25">
      <c r="A51" s="4" t="s">
        <v>41</v>
      </c>
      <c r="B51" s="22">
        <v>0</v>
      </c>
      <c r="C51" s="22">
        <v>0</v>
      </c>
      <c r="D51" s="22">
        <v>0</v>
      </c>
      <c r="E51" s="22">
        <v>0</v>
      </c>
      <c r="F51" s="27"/>
      <c r="G51" s="22">
        <v>0</v>
      </c>
      <c r="H51" s="22">
        <v>0</v>
      </c>
      <c r="I51" s="22">
        <v>0</v>
      </c>
      <c r="J51" s="22">
        <f t="shared" si="6"/>
        <v>0</v>
      </c>
      <c r="K51" s="22">
        <v>0</v>
      </c>
      <c r="L51" s="22">
        <v>0</v>
      </c>
      <c r="M51" s="22">
        <v>0</v>
      </c>
      <c r="N51" s="27">
        <f t="shared" si="1"/>
        <v>0</v>
      </c>
    </row>
    <row r="52" spans="1:14" hidden="1" x14ac:dyDescent="0.25">
      <c r="A52" s="4" t="s">
        <v>42</v>
      </c>
      <c r="B52" s="22">
        <v>0</v>
      </c>
      <c r="C52" s="22">
        <v>0</v>
      </c>
      <c r="D52" s="22">
        <v>0</v>
      </c>
      <c r="E52" s="22">
        <v>0</v>
      </c>
      <c r="F52" s="27"/>
      <c r="G52" s="22">
        <v>0</v>
      </c>
      <c r="H52" s="22">
        <v>0</v>
      </c>
      <c r="I52" s="22">
        <v>0</v>
      </c>
      <c r="J52" s="22">
        <f t="shared" si="6"/>
        <v>0</v>
      </c>
      <c r="K52" s="22">
        <v>0</v>
      </c>
      <c r="L52" s="22">
        <v>0</v>
      </c>
      <c r="M52" s="22">
        <v>0</v>
      </c>
      <c r="N52" s="27">
        <f t="shared" si="1"/>
        <v>0</v>
      </c>
    </row>
    <row r="53" spans="1:14" x14ac:dyDescent="0.25">
      <c r="A53" s="3" t="s">
        <v>43</v>
      </c>
      <c r="B53" s="22">
        <v>0</v>
      </c>
      <c r="C53" s="22">
        <v>0</v>
      </c>
      <c r="D53" s="27">
        <f>+D54+D55+D56+D57+D58</f>
        <v>0</v>
      </c>
      <c r="E53" s="27">
        <f>+E54+E55+E56+E57+E58+E59+E60</f>
        <v>200559.8</v>
      </c>
      <c r="F53" s="27">
        <f>+F54+F55+F56+F57+F58+F59</f>
        <v>209881.04000000004</v>
      </c>
      <c r="G53" s="27">
        <f>+G54+G55+G56+G57+G58+G59</f>
        <v>0</v>
      </c>
      <c r="H53" s="27">
        <f>+H54+H55+H56+H57+H58+H60+H61+H62</f>
        <v>293245.45999999996</v>
      </c>
      <c r="I53" s="27">
        <f>+I54+I55+I56+I57+I58</f>
        <v>545652.75</v>
      </c>
      <c r="J53" s="27">
        <f t="shared" ref="J53:K53" si="7">+J54+J55+J56+J57+J58</f>
        <v>0</v>
      </c>
      <c r="K53" s="27">
        <f t="shared" si="7"/>
        <v>0</v>
      </c>
      <c r="L53" s="27">
        <f>+L54+L55+L56+L57+L58+L59+L60+L61</f>
        <v>0</v>
      </c>
      <c r="M53" s="27">
        <f>+M54+M55+M56+M57+M58+M59</f>
        <v>0</v>
      </c>
      <c r="N53" s="27">
        <f t="shared" si="1"/>
        <v>1249339.05</v>
      </c>
    </row>
    <row r="54" spans="1:14" x14ac:dyDescent="0.25">
      <c r="A54" s="4" t="s">
        <v>44</v>
      </c>
      <c r="B54" s="22">
        <v>0</v>
      </c>
      <c r="C54" s="22">
        <v>0</v>
      </c>
      <c r="E54" s="22">
        <v>37913.4</v>
      </c>
      <c r="F54" s="22">
        <v>24078.59</v>
      </c>
      <c r="G54" s="40"/>
      <c r="H54" s="37">
        <v>101743.17</v>
      </c>
      <c r="I54" s="40">
        <v>528424.81000000006</v>
      </c>
      <c r="N54" s="27">
        <f t="shared" si="1"/>
        <v>692159.97000000009</v>
      </c>
    </row>
    <row r="55" spans="1:14" x14ac:dyDescent="0.25">
      <c r="A55" s="4" t="s">
        <v>45</v>
      </c>
      <c r="B55" s="22">
        <v>0</v>
      </c>
      <c r="C55" s="22">
        <v>0</v>
      </c>
      <c r="H55" s="27"/>
      <c r="I55" s="40">
        <v>17227.939999999999</v>
      </c>
      <c r="N55" s="27">
        <f t="shared" si="1"/>
        <v>17227.939999999999</v>
      </c>
    </row>
    <row r="56" spans="1:14" hidden="1" x14ac:dyDescent="0.25">
      <c r="A56" s="4" t="s">
        <v>46</v>
      </c>
      <c r="B56" s="22">
        <v>0</v>
      </c>
      <c r="C56" s="22">
        <v>0</v>
      </c>
      <c r="H56" s="27"/>
      <c r="N56" s="27">
        <f t="shared" si="1"/>
        <v>0</v>
      </c>
    </row>
    <row r="57" spans="1:14" hidden="1" x14ac:dyDescent="0.25">
      <c r="A57" s="4" t="s">
        <v>47</v>
      </c>
      <c r="B57" s="22">
        <v>0</v>
      </c>
      <c r="C57" s="22">
        <v>0</v>
      </c>
      <c r="H57" s="27"/>
      <c r="N57" s="27">
        <f t="shared" si="1"/>
        <v>0</v>
      </c>
    </row>
    <row r="58" spans="1:14" x14ac:dyDescent="0.25">
      <c r="A58" s="4" t="s">
        <v>48</v>
      </c>
      <c r="B58" s="22">
        <v>0</v>
      </c>
      <c r="C58" s="22">
        <v>0</v>
      </c>
      <c r="E58" s="22">
        <v>58646</v>
      </c>
      <c r="F58" s="22">
        <v>107882.21</v>
      </c>
      <c r="G58" s="40"/>
      <c r="H58" s="37">
        <v>20937.740000000002</v>
      </c>
      <c r="N58" s="27">
        <f t="shared" si="1"/>
        <v>187465.95</v>
      </c>
    </row>
    <row r="59" spans="1:14" x14ac:dyDescent="0.25">
      <c r="A59" s="4" t="s">
        <v>49</v>
      </c>
      <c r="B59" s="22">
        <v>0</v>
      </c>
      <c r="C59" s="22">
        <v>0</v>
      </c>
      <c r="F59" s="22">
        <v>77920.240000000005</v>
      </c>
      <c r="G59" s="40"/>
      <c r="H59" s="37"/>
      <c r="N59" s="27">
        <f t="shared" si="1"/>
        <v>77920.240000000005</v>
      </c>
    </row>
    <row r="60" spans="1:14" x14ac:dyDescent="0.25">
      <c r="A60" s="4" t="s">
        <v>50</v>
      </c>
      <c r="B60" s="22">
        <v>0</v>
      </c>
      <c r="C60" s="22">
        <v>0</v>
      </c>
      <c r="E60" s="22">
        <v>104000.4</v>
      </c>
      <c r="H60" s="37"/>
      <c r="N60" s="27">
        <f t="shared" si="1"/>
        <v>104000.4</v>
      </c>
    </row>
    <row r="61" spans="1:14" hidden="1" x14ac:dyDescent="0.25">
      <c r="A61" s="4" t="s">
        <v>51</v>
      </c>
      <c r="B61" s="22">
        <v>0</v>
      </c>
      <c r="C61" s="22">
        <v>0</v>
      </c>
      <c r="H61" s="37"/>
      <c r="N61" s="27">
        <f t="shared" si="1"/>
        <v>0</v>
      </c>
    </row>
    <row r="62" spans="1:14" x14ac:dyDescent="0.25">
      <c r="A62" s="4" t="s">
        <v>52</v>
      </c>
      <c r="B62" s="22">
        <v>0</v>
      </c>
      <c r="C62" s="22">
        <v>0</v>
      </c>
      <c r="H62" s="37">
        <v>170564.55</v>
      </c>
      <c r="N62" s="27">
        <f t="shared" si="1"/>
        <v>170564.55</v>
      </c>
    </row>
    <row r="63" spans="1:14" hidden="1" x14ac:dyDescent="0.25">
      <c r="A63" s="3" t="s">
        <v>53</v>
      </c>
      <c r="B63" s="22">
        <v>0</v>
      </c>
      <c r="C63" s="22">
        <v>0</v>
      </c>
      <c r="D63" s="27">
        <f>+D64+D65+D66</f>
        <v>0</v>
      </c>
      <c r="E63" s="27">
        <f t="shared" ref="E63:M63" si="8">+E64+E65+E66</f>
        <v>0</v>
      </c>
      <c r="F63" s="27">
        <f t="shared" si="8"/>
        <v>0</v>
      </c>
      <c r="G63" s="27">
        <f t="shared" si="8"/>
        <v>0</v>
      </c>
      <c r="H63" s="27">
        <f t="shared" si="8"/>
        <v>0</v>
      </c>
      <c r="I63" s="27">
        <f t="shared" si="8"/>
        <v>0</v>
      </c>
      <c r="J63" s="27">
        <f t="shared" si="8"/>
        <v>0</v>
      </c>
      <c r="K63" s="27">
        <f t="shared" si="8"/>
        <v>0</v>
      </c>
      <c r="L63" s="27">
        <f t="shared" si="8"/>
        <v>0</v>
      </c>
      <c r="M63" s="27">
        <f t="shared" si="8"/>
        <v>0</v>
      </c>
      <c r="N63" s="27">
        <f t="shared" si="1"/>
        <v>0</v>
      </c>
    </row>
    <row r="64" spans="1:14" hidden="1" x14ac:dyDescent="0.25">
      <c r="A64" s="4" t="s">
        <v>54</v>
      </c>
      <c r="B64" s="22">
        <v>0</v>
      </c>
      <c r="C64" s="22">
        <v>0</v>
      </c>
      <c r="D64" s="22">
        <v>0</v>
      </c>
      <c r="E64" s="22">
        <v>0</v>
      </c>
      <c r="F64" s="22">
        <v>0</v>
      </c>
      <c r="G64" s="22">
        <v>0</v>
      </c>
      <c r="H64" s="27">
        <v>0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27">
        <f t="shared" si="1"/>
        <v>0</v>
      </c>
    </row>
    <row r="65" spans="1:14" hidden="1" x14ac:dyDescent="0.25">
      <c r="A65" s="4" t="s">
        <v>55</v>
      </c>
      <c r="B65" s="22">
        <v>0</v>
      </c>
      <c r="C65" s="22">
        <v>0</v>
      </c>
      <c r="D65" s="22">
        <v>0</v>
      </c>
      <c r="E65" s="22">
        <v>0</v>
      </c>
      <c r="F65" s="22">
        <v>0</v>
      </c>
      <c r="G65" s="22">
        <v>0</v>
      </c>
      <c r="H65" s="27">
        <v>0</v>
      </c>
      <c r="I65" s="22">
        <v>0</v>
      </c>
      <c r="J65" s="22">
        <v>0</v>
      </c>
      <c r="K65" s="22">
        <v>0</v>
      </c>
      <c r="L65" s="22">
        <v>0</v>
      </c>
      <c r="M65" s="22">
        <v>0</v>
      </c>
      <c r="N65" s="27">
        <f t="shared" si="1"/>
        <v>0</v>
      </c>
    </row>
    <row r="66" spans="1:14" hidden="1" x14ac:dyDescent="0.25">
      <c r="A66" s="4" t="s">
        <v>56</v>
      </c>
      <c r="B66" s="22">
        <v>0</v>
      </c>
      <c r="C66" s="22">
        <v>0</v>
      </c>
      <c r="N66" s="27">
        <f t="shared" si="1"/>
        <v>0</v>
      </c>
    </row>
    <row r="67" spans="1:14" hidden="1" x14ac:dyDescent="0.25">
      <c r="A67" s="4" t="s">
        <v>57</v>
      </c>
      <c r="B67" s="22">
        <v>0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27">
        <f t="shared" si="1"/>
        <v>0</v>
      </c>
    </row>
    <row r="68" spans="1:14" hidden="1" x14ac:dyDescent="0.25">
      <c r="A68" s="3" t="s">
        <v>58</v>
      </c>
      <c r="B68" s="22">
        <v>0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  <c r="M68" s="22">
        <v>0</v>
      </c>
      <c r="N68" s="27">
        <f t="shared" si="1"/>
        <v>0</v>
      </c>
    </row>
    <row r="69" spans="1:14" hidden="1" x14ac:dyDescent="0.25">
      <c r="A69" s="4" t="s">
        <v>59</v>
      </c>
      <c r="B69" s="22">
        <v>0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7">
        <f t="shared" si="1"/>
        <v>0</v>
      </c>
    </row>
    <row r="70" spans="1:14" hidden="1" x14ac:dyDescent="0.25">
      <c r="A70" s="4" t="s">
        <v>60</v>
      </c>
      <c r="B70" s="22">
        <v>0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  <c r="M70" s="22">
        <v>0</v>
      </c>
      <c r="N70" s="27">
        <f t="shared" si="1"/>
        <v>0</v>
      </c>
    </row>
    <row r="71" spans="1:14" hidden="1" x14ac:dyDescent="0.25">
      <c r="A71" s="3" t="s">
        <v>61</v>
      </c>
      <c r="B71" s="22">
        <v>0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  <c r="M71" s="22">
        <v>0</v>
      </c>
      <c r="N71" s="27">
        <f t="shared" si="1"/>
        <v>0</v>
      </c>
    </row>
    <row r="72" spans="1:14" hidden="1" x14ac:dyDescent="0.25">
      <c r="A72" s="4" t="s">
        <v>62</v>
      </c>
      <c r="B72" s="22">
        <v>0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2">
        <v>0</v>
      </c>
      <c r="M72" s="22">
        <v>0</v>
      </c>
      <c r="N72" s="27">
        <f t="shared" si="1"/>
        <v>0</v>
      </c>
    </row>
    <row r="73" spans="1:14" hidden="1" x14ac:dyDescent="0.25">
      <c r="A73" s="4" t="s">
        <v>63</v>
      </c>
      <c r="B73" s="22">
        <v>0</v>
      </c>
      <c r="C73" s="22">
        <v>0</v>
      </c>
      <c r="D73" s="22">
        <v>0</v>
      </c>
      <c r="E73" s="22">
        <v>0</v>
      </c>
      <c r="F73" s="22">
        <v>0</v>
      </c>
      <c r="G73" s="22">
        <v>0</v>
      </c>
      <c r="H73" s="22">
        <v>0</v>
      </c>
      <c r="I73" s="22">
        <v>0</v>
      </c>
      <c r="J73" s="22">
        <v>0</v>
      </c>
      <c r="K73" s="22">
        <v>0</v>
      </c>
      <c r="L73" s="22">
        <v>0</v>
      </c>
      <c r="M73" s="22">
        <v>0</v>
      </c>
      <c r="N73" s="27">
        <f t="shared" si="1"/>
        <v>0</v>
      </c>
    </row>
    <row r="74" spans="1:14" hidden="1" x14ac:dyDescent="0.25">
      <c r="A74" s="4" t="s">
        <v>64</v>
      </c>
      <c r="B74" s="22">
        <v>0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7">
        <f t="shared" si="1"/>
        <v>0</v>
      </c>
    </row>
    <row r="75" spans="1:14" hidden="1" x14ac:dyDescent="0.25">
      <c r="A75" s="1" t="s">
        <v>67</v>
      </c>
      <c r="B75" s="22">
        <v>0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0</v>
      </c>
      <c r="I75" s="22">
        <v>0</v>
      </c>
      <c r="J75" s="22">
        <v>0</v>
      </c>
      <c r="K75" s="22">
        <v>0</v>
      </c>
      <c r="L75" s="22">
        <v>0</v>
      </c>
      <c r="M75" s="22">
        <v>0</v>
      </c>
      <c r="N75" s="27">
        <f t="shared" si="1"/>
        <v>0</v>
      </c>
    </row>
    <row r="76" spans="1:14" hidden="1" x14ac:dyDescent="0.25">
      <c r="A76" s="3" t="s">
        <v>117</v>
      </c>
      <c r="B76" s="22">
        <v>0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0</v>
      </c>
      <c r="I76" s="22">
        <v>0</v>
      </c>
      <c r="J76" s="22">
        <v>0</v>
      </c>
      <c r="K76" s="22">
        <v>0</v>
      </c>
      <c r="L76" s="22">
        <v>0</v>
      </c>
      <c r="M76" s="22">
        <v>0</v>
      </c>
      <c r="N76" s="27">
        <f t="shared" ref="N76:N83" si="9">+SUM(B76:J76)</f>
        <v>0</v>
      </c>
    </row>
    <row r="77" spans="1:14" hidden="1" x14ac:dyDescent="0.25">
      <c r="A77" s="4" t="s">
        <v>69</v>
      </c>
      <c r="B77" s="22">
        <v>0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0</v>
      </c>
      <c r="I77" s="22">
        <v>0</v>
      </c>
      <c r="J77" s="22">
        <v>0</v>
      </c>
      <c r="K77" s="22">
        <v>0</v>
      </c>
      <c r="L77" s="22">
        <v>0</v>
      </c>
      <c r="M77" s="22">
        <v>0</v>
      </c>
      <c r="N77" s="27">
        <f t="shared" si="9"/>
        <v>0</v>
      </c>
    </row>
    <row r="78" spans="1:14" hidden="1" x14ac:dyDescent="0.25">
      <c r="A78" s="4" t="s">
        <v>70</v>
      </c>
      <c r="B78" s="22">
        <v>0</v>
      </c>
      <c r="C78" s="22">
        <v>0</v>
      </c>
      <c r="D78" s="22">
        <v>0</v>
      </c>
      <c r="E78" s="22">
        <v>0</v>
      </c>
      <c r="F78" s="22">
        <v>0</v>
      </c>
      <c r="G78" s="22">
        <v>0</v>
      </c>
      <c r="H78" s="22">
        <v>0</v>
      </c>
      <c r="I78" s="22">
        <v>0</v>
      </c>
      <c r="J78" s="22">
        <v>0</v>
      </c>
      <c r="K78" s="22">
        <v>0</v>
      </c>
      <c r="L78" s="22">
        <v>0</v>
      </c>
      <c r="M78" s="22">
        <v>0</v>
      </c>
      <c r="N78" s="27">
        <f t="shared" si="9"/>
        <v>0</v>
      </c>
    </row>
    <row r="79" spans="1:14" hidden="1" x14ac:dyDescent="0.25">
      <c r="A79" s="3" t="s">
        <v>71</v>
      </c>
      <c r="B79" s="22">
        <v>0</v>
      </c>
      <c r="C79" s="22">
        <v>0</v>
      </c>
      <c r="D79" s="22">
        <v>0</v>
      </c>
      <c r="E79" s="22">
        <v>0</v>
      </c>
      <c r="F79" s="22">
        <v>0</v>
      </c>
      <c r="G79" s="22">
        <v>0</v>
      </c>
      <c r="H79" s="22">
        <v>0</v>
      </c>
      <c r="I79" s="22">
        <v>0</v>
      </c>
      <c r="J79" s="22">
        <v>0</v>
      </c>
      <c r="K79" s="22">
        <v>0</v>
      </c>
      <c r="L79" s="22">
        <v>0</v>
      </c>
      <c r="M79" s="22">
        <v>0</v>
      </c>
      <c r="N79" s="27">
        <f t="shared" si="9"/>
        <v>0</v>
      </c>
    </row>
    <row r="80" spans="1:14" hidden="1" x14ac:dyDescent="0.25">
      <c r="A80" s="4" t="s">
        <v>72</v>
      </c>
      <c r="B80" s="22">
        <v>0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0</v>
      </c>
      <c r="I80" s="22">
        <v>0</v>
      </c>
      <c r="J80" s="22">
        <v>0</v>
      </c>
      <c r="K80" s="22">
        <v>0</v>
      </c>
      <c r="L80" s="22">
        <v>0</v>
      </c>
      <c r="M80" s="22">
        <v>0</v>
      </c>
      <c r="N80" s="27">
        <f t="shared" si="9"/>
        <v>0</v>
      </c>
    </row>
    <row r="81" spans="1:15" hidden="1" x14ac:dyDescent="0.25">
      <c r="A81" s="4" t="s">
        <v>73</v>
      </c>
      <c r="B81" s="22">
        <v>0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  <c r="M81" s="22">
        <v>0</v>
      </c>
      <c r="N81" s="27">
        <f t="shared" si="9"/>
        <v>0</v>
      </c>
    </row>
    <row r="82" spans="1:15" hidden="1" x14ac:dyDescent="0.25">
      <c r="A82" s="3" t="s">
        <v>74</v>
      </c>
      <c r="B82" s="22">
        <v>0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0</v>
      </c>
      <c r="I82" s="22">
        <v>0</v>
      </c>
      <c r="J82" s="22">
        <v>0</v>
      </c>
      <c r="K82" s="22">
        <v>0</v>
      </c>
      <c r="L82" s="22">
        <v>0</v>
      </c>
      <c r="M82" s="22">
        <v>0</v>
      </c>
      <c r="N82" s="27">
        <f t="shared" si="9"/>
        <v>0</v>
      </c>
    </row>
    <row r="83" spans="1:15" hidden="1" x14ac:dyDescent="0.25">
      <c r="A83" s="4" t="s">
        <v>75</v>
      </c>
      <c r="B83" s="22">
        <v>0</v>
      </c>
      <c r="C83" s="22">
        <v>0</v>
      </c>
      <c r="D83" s="22">
        <v>0</v>
      </c>
      <c r="E83" s="22">
        <v>0</v>
      </c>
      <c r="F83" s="22">
        <v>0</v>
      </c>
      <c r="G83" s="22">
        <v>0</v>
      </c>
      <c r="H83" s="22">
        <v>0</v>
      </c>
      <c r="I83" s="22">
        <v>0</v>
      </c>
      <c r="J83" s="22">
        <v>0</v>
      </c>
      <c r="K83" s="22">
        <v>0</v>
      </c>
      <c r="L83" s="22">
        <v>0</v>
      </c>
      <c r="M83" s="22">
        <v>0</v>
      </c>
      <c r="N83" s="27">
        <f t="shared" si="9"/>
        <v>0</v>
      </c>
    </row>
    <row r="84" spans="1:15" x14ac:dyDescent="0.25">
      <c r="A84" s="35" t="s">
        <v>65</v>
      </c>
      <c r="B84" s="36">
        <f>+B11+B16</f>
        <v>5966386.9900000002</v>
      </c>
      <c r="C84" s="36">
        <f>+C11+C16+C27</f>
        <v>7156125.0899999999</v>
      </c>
      <c r="D84" s="36">
        <f>+D11+D16+D27+D37+D53</f>
        <v>10392331.359999999</v>
      </c>
      <c r="E84" s="36">
        <f>+E11+E16+E27+E53</f>
        <v>10749746.690000001</v>
      </c>
      <c r="F84" s="36">
        <f>+F11+F16+F27+F53</f>
        <v>7976589.5200000005</v>
      </c>
      <c r="G84" s="36">
        <f>+G11+G16+G27+G37+G53</f>
        <v>11478649.02</v>
      </c>
      <c r="H84" s="36">
        <f>+H11+H16+H27+H37+H53</f>
        <v>10037615.010000002</v>
      </c>
      <c r="I84" s="36">
        <f>+I11+I16+I27+I37+I53</f>
        <v>14413123.76</v>
      </c>
      <c r="J84" s="36">
        <f>+J11+J16+J27</f>
        <v>9723446.1799999997</v>
      </c>
      <c r="K84" s="36">
        <f>+K11+K16+K27+K53</f>
        <v>0</v>
      </c>
      <c r="L84" s="36">
        <f>+L11+L16+L27+L53</f>
        <v>0</v>
      </c>
      <c r="M84" s="36">
        <f>+M11+M16+M27+M53</f>
        <v>0</v>
      </c>
      <c r="N84" s="36">
        <f>SUM(B84:M84)</f>
        <v>87894013.620000005</v>
      </c>
      <c r="O84" s="32"/>
    </row>
    <row r="90" spans="1:15" x14ac:dyDescent="0.25">
      <c r="A90" t="s">
        <v>107</v>
      </c>
      <c r="I90" s="22" t="s">
        <v>110</v>
      </c>
    </row>
    <row r="91" spans="1:15" x14ac:dyDescent="0.25">
      <c r="A91" s="34" t="s">
        <v>105</v>
      </c>
      <c r="J91" s="22" t="s">
        <v>109</v>
      </c>
    </row>
    <row r="92" spans="1:15" x14ac:dyDescent="0.25">
      <c r="A92" s="33" t="s">
        <v>118</v>
      </c>
      <c r="G92" s="27"/>
      <c r="J92" s="27" t="s">
        <v>121</v>
      </c>
    </row>
    <row r="93" spans="1:15" x14ac:dyDescent="0.25">
      <c r="A93" s="30" t="s">
        <v>106</v>
      </c>
      <c r="J93" s="22" t="s">
        <v>108</v>
      </c>
      <c r="K93"/>
      <c r="L93"/>
      <c r="M93"/>
      <c r="N93"/>
    </row>
    <row r="99" spans="1:14" ht="15.75" thickBot="1" x14ac:dyDescent="0.3">
      <c r="K99"/>
      <c r="L99"/>
      <c r="M99"/>
      <c r="N99"/>
    </row>
    <row r="100" spans="1:14" ht="15.75" thickBot="1" x14ac:dyDescent="0.3">
      <c r="A100" s="21" t="s">
        <v>95</v>
      </c>
      <c r="K100"/>
      <c r="L100"/>
      <c r="M100"/>
      <c r="N100"/>
    </row>
    <row r="101" spans="1:14" ht="30.75" thickBot="1" x14ac:dyDescent="0.3">
      <c r="A101" s="19" t="s">
        <v>96</v>
      </c>
      <c r="K101"/>
      <c r="L101"/>
      <c r="M101"/>
      <c r="N101"/>
    </row>
    <row r="102" spans="1:14" ht="60.75" thickBot="1" x14ac:dyDescent="0.3">
      <c r="A102" s="20" t="s">
        <v>97</v>
      </c>
      <c r="K102"/>
      <c r="L102"/>
      <c r="M102"/>
      <c r="N102"/>
    </row>
  </sheetData>
  <mergeCells count="5">
    <mergeCell ref="A5:N5"/>
    <mergeCell ref="A6:N6"/>
    <mergeCell ref="A7:N7"/>
    <mergeCell ref="A3:N3"/>
    <mergeCell ref="A4:N4"/>
  </mergeCells>
  <phoneticPr fontId="9" type="noConversion"/>
  <pageMargins left="0.70866141732283472" right="0.70866141732283472" top="0.74803149606299213" bottom="0.74803149606299213" header="0.31496062992125984" footer="0.31496062992125984"/>
  <pageSetup scale="4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5" sqref="H15"/>
    </sheetView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P1 Presupuesto Aprobado</vt:lpstr>
      <vt:lpstr>RELACION DE INGRESOSY EGRESOS  </vt:lpstr>
      <vt:lpstr>P3 Ejecucion </vt:lpstr>
      <vt:lpstr>Hoja1</vt:lpstr>
      <vt:lpstr>Hoja2</vt:lpstr>
      <vt:lpstr>'P3 Ejecucion 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L A Informacion</cp:lastModifiedBy>
  <cp:lastPrinted>2022-10-06T13:40:25Z</cp:lastPrinted>
  <dcterms:created xsi:type="dcterms:W3CDTF">2021-07-29T18:58:50Z</dcterms:created>
  <dcterms:modified xsi:type="dcterms:W3CDTF">2022-10-25T15:21:26Z</dcterms:modified>
</cp:coreProperties>
</file>