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 firstSheet="1" activeTab="1"/>
  </bookViews>
  <sheets>
    <sheet name="P1 Presupuesto Aprobado" sheetId="1" state="hidden" r:id="rId1"/>
    <sheet name="P2 Presupuesto Aprobado-Ejec " sheetId="2" r:id="rId2"/>
    <sheet name="P3 Ejecucion " sheetId="3" r:id="rId3"/>
    <sheet name="Hoja1" sheetId="4" r:id="rId4"/>
  </sheets>
  <definedNames>
    <definedName name="_xlnm._FilterDatabase" localSheetId="1" hidden="1">'P2 Presupuesto Aprobado-Ejec '!$Q$3:$Q$143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4" i="3" l="1"/>
  <c r="O65" i="3"/>
  <c r="O66" i="3"/>
  <c r="O67" i="3"/>
  <c r="O68" i="3"/>
  <c r="O69" i="3"/>
  <c r="O62" i="3"/>
  <c r="O55" i="3"/>
  <c r="O56" i="3"/>
  <c r="O57" i="3"/>
  <c r="O58" i="3"/>
  <c r="O59" i="3"/>
  <c r="O60" i="3"/>
  <c r="O61" i="3"/>
  <c r="O54" i="3"/>
  <c r="O38" i="3"/>
  <c r="O29" i="3"/>
  <c r="O30" i="3"/>
  <c r="O31" i="3"/>
  <c r="O32" i="3"/>
  <c r="O33" i="3"/>
  <c r="O34" i="3"/>
  <c r="O35" i="3"/>
  <c r="O36" i="3"/>
  <c r="O28" i="3"/>
  <c r="O18" i="3"/>
  <c r="O19" i="3"/>
  <c r="O20" i="3"/>
  <c r="O21" i="3"/>
  <c r="O22" i="3"/>
  <c r="O23" i="3"/>
  <c r="O24" i="3"/>
  <c r="O25" i="3"/>
  <c r="O26" i="3"/>
  <c r="O17" i="3"/>
  <c r="O16" i="3" s="1"/>
  <c r="O13" i="3"/>
  <c r="O11" i="3" s="1"/>
  <c r="O14" i="3"/>
  <c r="O15" i="3"/>
  <c r="O12" i="3"/>
  <c r="D18" i="1"/>
  <c r="C54" i="2"/>
  <c r="I44" i="2"/>
  <c r="F38" i="2"/>
  <c r="E38" i="2"/>
  <c r="D38" i="2"/>
  <c r="C38" i="2"/>
  <c r="C44" i="2"/>
  <c r="G38" i="2"/>
  <c r="H38" i="2"/>
  <c r="I38" i="2"/>
  <c r="L38" i="2"/>
  <c r="N38" i="2"/>
  <c r="O38" i="2"/>
  <c r="P38" i="2"/>
  <c r="D44" i="2"/>
  <c r="E44" i="2"/>
  <c r="F44" i="2"/>
  <c r="G44" i="2"/>
  <c r="H44" i="2"/>
  <c r="L44" i="2"/>
  <c r="M44" i="2"/>
  <c r="N44" i="2"/>
  <c r="Q42" i="2"/>
  <c r="H32" i="2"/>
  <c r="L53" i="3" l="1"/>
  <c r="L27" i="3"/>
  <c r="L16" i="3"/>
  <c r="L11" i="3"/>
  <c r="N82" i="2"/>
  <c r="N54" i="2"/>
  <c r="L84" i="3" l="1"/>
  <c r="Q104" i="2"/>
  <c r="Q91" i="2"/>
  <c r="Q103" i="2"/>
  <c r="Q84" i="2"/>
  <c r="Q85" i="2"/>
  <c r="Q86" i="2"/>
  <c r="Q89" i="2"/>
  <c r="Q90" i="2"/>
  <c r="Q92" i="2"/>
  <c r="Q93" i="2"/>
  <c r="Q94" i="2"/>
  <c r="Q95" i="2"/>
  <c r="Q96" i="2"/>
  <c r="Q58" i="2"/>
  <c r="Q60" i="2"/>
  <c r="Q64" i="2"/>
  <c r="Q46" i="2"/>
  <c r="Q47" i="2"/>
  <c r="Q49" i="2"/>
  <c r="Q50" i="2"/>
  <c r="Q41" i="2"/>
  <c r="M54" i="2" l="1"/>
  <c r="M40" i="2"/>
  <c r="M39" i="2"/>
  <c r="M38" i="2" s="1"/>
  <c r="K27" i="3"/>
  <c r="E12" i="1" l="1"/>
  <c r="E18" i="1"/>
  <c r="E28" i="1"/>
  <c r="E54" i="1"/>
  <c r="D82" i="2"/>
  <c r="J53" i="3"/>
  <c r="J27" i="3"/>
  <c r="J16" i="3"/>
  <c r="J11" i="3"/>
  <c r="L54" i="2"/>
  <c r="L66" i="2"/>
  <c r="L82" i="2"/>
  <c r="L113" i="2" l="1"/>
  <c r="K82" i="2"/>
  <c r="K56" i="2"/>
  <c r="Q56" i="2" s="1"/>
  <c r="K55" i="2"/>
  <c r="K54" i="2" s="1"/>
  <c r="K45" i="2"/>
  <c r="K44" i="2" s="1"/>
  <c r="K43" i="2"/>
  <c r="K40" i="2"/>
  <c r="K39" i="2"/>
  <c r="K38" i="2" s="1"/>
  <c r="I11" i="3"/>
  <c r="I16" i="3"/>
  <c r="I27" i="3"/>
  <c r="I53" i="3"/>
  <c r="H53" i="3" l="1"/>
  <c r="J39" i="2" l="1"/>
  <c r="J40" i="2"/>
  <c r="Q40" i="2" s="1"/>
  <c r="J43" i="2"/>
  <c r="Q43" i="2" s="1"/>
  <c r="J45" i="2"/>
  <c r="J48" i="2"/>
  <c r="Q48" i="2" s="1"/>
  <c r="J51" i="2"/>
  <c r="Q51" i="2" s="1"/>
  <c r="J52" i="2"/>
  <c r="Q52" i="2" s="1"/>
  <c r="J53" i="2"/>
  <c r="Q53" i="2" s="1"/>
  <c r="J55" i="2"/>
  <c r="Q55" i="2" s="1"/>
  <c r="J57" i="2"/>
  <c r="Q57" i="2" s="1"/>
  <c r="J59" i="2"/>
  <c r="Q59" i="2" s="1"/>
  <c r="J63" i="2"/>
  <c r="Q63" i="2" s="1"/>
  <c r="J65" i="2"/>
  <c r="Q65" i="2" s="1"/>
  <c r="J83" i="2"/>
  <c r="Q83" i="2" s="1"/>
  <c r="J87" i="2"/>
  <c r="Q87" i="2" s="1"/>
  <c r="J88" i="2"/>
  <c r="Q88" i="2" s="1"/>
  <c r="Q45" i="2" l="1"/>
  <c r="J44" i="2"/>
  <c r="Q44" i="2" s="1"/>
  <c r="Q39" i="2"/>
  <c r="J38" i="2"/>
  <c r="J54" i="2"/>
  <c r="J82" i="2"/>
  <c r="H16" i="3"/>
  <c r="J113" i="2" l="1"/>
  <c r="G11" i="3"/>
  <c r="G16" i="3"/>
  <c r="G27" i="3"/>
  <c r="H11" i="3"/>
  <c r="H27" i="3"/>
  <c r="I54" i="2" l="1"/>
  <c r="G53" i="3"/>
  <c r="G84" i="3"/>
  <c r="H82" i="2" l="1"/>
  <c r="H54" i="2"/>
  <c r="F27" i="3"/>
  <c r="F11" i="3"/>
  <c r="F16" i="3"/>
  <c r="F53" i="3"/>
  <c r="C11" i="3" l="1"/>
  <c r="B43" i="2"/>
  <c r="E113" i="2"/>
  <c r="E16" i="3"/>
  <c r="E11" i="3"/>
  <c r="D16" i="3"/>
  <c r="K16" i="3"/>
  <c r="M16" i="3"/>
  <c r="N16" i="3"/>
  <c r="C16" i="3"/>
  <c r="B17" i="3"/>
  <c r="D11" i="3"/>
  <c r="K11" i="3"/>
  <c r="M11" i="3"/>
  <c r="N11" i="3"/>
  <c r="K84" i="3" l="1"/>
  <c r="Q38" i="2"/>
  <c r="M53" i="3"/>
  <c r="N53" i="3" l="1"/>
  <c r="N63" i="3"/>
  <c r="K53" i="3"/>
  <c r="E53" i="3"/>
  <c r="O27" i="3" l="1"/>
  <c r="P82" i="2"/>
  <c r="P66" i="2"/>
  <c r="P54" i="2"/>
  <c r="D28" i="1"/>
  <c r="N27" i="3"/>
  <c r="P113" i="2" l="1"/>
  <c r="N84" i="3"/>
  <c r="Q97" i="2"/>
  <c r="Q98" i="2"/>
  <c r="Q99" i="2"/>
  <c r="Q100" i="2"/>
  <c r="Q101" i="2"/>
  <c r="Q102" i="2"/>
  <c r="Q105" i="2"/>
  <c r="Q106" i="2"/>
  <c r="Q107" i="2"/>
  <c r="Q108" i="2"/>
  <c r="Q109" i="2"/>
  <c r="Q110" i="2"/>
  <c r="Q111" i="2"/>
  <c r="Q112" i="2"/>
  <c r="O82" i="2"/>
  <c r="M82" i="2"/>
  <c r="I82" i="2"/>
  <c r="G82" i="2"/>
  <c r="O66" i="2"/>
  <c r="N66" i="2"/>
  <c r="K66" i="2"/>
  <c r="K113" i="2" s="1"/>
  <c r="H66" i="2"/>
  <c r="H113" i="2" s="1"/>
  <c r="G66" i="2"/>
  <c r="O54" i="2"/>
  <c r="G54" i="2"/>
  <c r="F54" i="2"/>
  <c r="F113" i="2" s="1"/>
  <c r="D66" i="2"/>
  <c r="D54" i="2"/>
  <c r="C92" i="2"/>
  <c r="C82" i="2"/>
  <c r="C113" i="2" s="1"/>
  <c r="C66" i="2"/>
  <c r="M27" i="3"/>
  <c r="J37" i="3"/>
  <c r="D64" i="1"/>
  <c r="E38" i="1"/>
  <c r="D38" i="1"/>
  <c r="D54" i="1"/>
  <c r="D12" i="1"/>
  <c r="G113" i="2" l="1"/>
  <c r="M81" i="2"/>
  <c r="M80" i="2" s="1"/>
  <c r="M79" i="2" s="1"/>
  <c r="M78" i="2" s="1"/>
  <c r="M77" i="2" s="1"/>
  <c r="M76" i="2" s="1"/>
  <c r="M75" i="2" s="1"/>
  <c r="M74" i="2" s="1"/>
  <c r="M73" i="2" s="1"/>
  <c r="M72" i="2" s="1"/>
  <c r="M71" i="2" s="1"/>
  <c r="M70" i="2" s="1"/>
  <c r="M69" i="2" s="1"/>
  <c r="M68" i="2" s="1"/>
  <c r="M66" i="2" s="1"/>
  <c r="M113" i="2" s="1"/>
  <c r="O113" i="2"/>
  <c r="Q54" i="2"/>
  <c r="N113" i="2"/>
  <c r="E86" i="1"/>
  <c r="D113" i="2"/>
  <c r="M84" i="3"/>
  <c r="D86" i="1"/>
  <c r="Q82" i="2"/>
  <c r="J84" i="3"/>
  <c r="I37" i="3"/>
  <c r="I84" i="3" s="1"/>
  <c r="K52" i="3"/>
  <c r="F37" i="3"/>
  <c r="H37" i="3"/>
  <c r="H84" i="3" s="1"/>
  <c r="L37" i="3"/>
  <c r="M37" i="3"/>
  <c r="N37" i="3"/>
  <c r="E37" i="3"/>
  <c r="E27" i="3"/>
  <c r="D27" i="3"/>
  <c r="K51" i="3" l="1"/>
  <c r="O52" i="3"/>
  <c r="Q81" i="2"/>
  <c r="Q80" i="2"/>
  <c r="C84" i="3"/>
  <c r="F84" i="3"/>
  <c r="D84" i="3"/>
  <c r="K50" i="3" l="1"/>
  <c r="O51" i="3"/>
  <c r="Q79" i="2"/>
  <c r="K49" i="3" l="1"/>
  <c r="O50" i="3"/>
  <c r="Q78" i="2"/>
  <c r="G37" i="3"/>
  <c r="K48" i="3" l="1"/>
  <c r="O49" i="3"/>
  <c r="Q77" i="2"/>
  <c r="K47" i="3" l="1"/>
  <c r="O48" i="3"/>
  <c r="Q76" i="2"/>
  <c r="K46" i="3" l="1"/>
  <c r="O47" i="3"/>
  <c r="Q75" i="2"/>
  <c r="K45" i="3" l="1"/>
  <c r="O46" i="3"/>
  <c r="Q74" i="2"/>
  <c r="K44" i="3" l="1"/>
  <c r="O45" i="3"/>
  <c r="Q73" i="2"/>
  <c r="K43" i="3" l="1"/>
  <c r="O44" i="3"/>
  <c r="Q72" i="2"/>
  <c r="K42" i="3" l="1"/>
  <c r="O43" i="3"/>
  <c r="Q71" i="2"/>
  <c r="K41" i="3" l="1"/>
  <c r="O42" i="3"/>
  <c r="Q70" i="2"/>
  <c r="K40" i="3" l="1"/>
  <c r="O41" i="3"/>
  <c r="Q69" i="2"/>
  <c r="K39" i="3" l="1"/>
  <c r="O40" i="3"/>
  <c r="Q68" i="2"/>
  <c r="K37" i="3" l="1"/>
  <c r="O39" i="3"/>
  <c r="O37" i="3" s="1"/>
  <c r="I113" i="2"/>
  <c r="Q113" i="2" s="1"/>
  <c r="Q66" i="2" l="1"/>
  <c r="E84" i="3" l="1"/>
  <c r="O84" i="3" s="1"/>
  <c r="E63" i="3"/>
  <c r="G63" i="3"/>
  <c r="H63" i="3"/>
  <c r="F63" i="3"/>
  <c r="J63" i="3"/>
  <c r="I63" i="3"/>
  <c r="L63" i="3"/>
  <c r="M63" i="3"/>
  <c r="K63" i="3"/>
  <c r="O63" i="3" l="1"/>
  <c r="O53" i="3" s="1"/>
</calcChain>
</file>

<file path=xl/sharedStrings.xml><?xml version="1.0" encoding="utf-8"?>
<sst xmlns="http://schemas.openxmlformats.org/spreadsheetml/2006/main" count="339" uniqueCount="146">
  <si>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</si>
  <si>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</si>
  <si>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</si>
  <si>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</si>
  <si>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</si>
  <si>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</si>
  <si>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</si>
  <si>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</si>
  <si>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</si>
  <si>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</si>
  <si>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</si>
  <si>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</si>
  <si>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</si>
  <si>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</si>
  <si>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</si>
  <si>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</si>
  <si>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</si>
  <si>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</si>
  <si>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</si>
  <si>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</si>
  <si>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</si>
  <si>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</si>
  <si>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</si>
  <si>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</si>
  <si>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</si>
  <si>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</si>
  <si>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</si>
  <si>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</si>
  <si>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</si>
  <si>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</si>
  <si>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</si>
  <si>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</si>
  <si>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</si>
  <si>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</si>
  <si>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</si>
  <si>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</si>
  <si>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</si>
  <si>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</si>
  <si>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</si>
  <si>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</si>
  <si>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</si>
  <si>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</si>
  <si>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</si>
  <si>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</si>
  <si>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</si>
  <si>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</si>
  <si>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</si>
  <si>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</si>
  <si>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</si>
  <si>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</si>
  <si>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</si>
  <si>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</si>
  <si>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</si>
  <si>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</si>
  <si>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</si>
  <si>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</si>
  <si>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</si>
  <si>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</si>
  <si>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</si>
  <si>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</si>
  <si>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</si>
  <si>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</si>
  <si>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</si>
  <si>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</si>
  <si>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</si>
  <si>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</si>
  <si>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</si>
  <si>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</si>
  <si>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</si>
  <si>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</si>
  <si>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</si>
  <si>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</si>
  <si>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</si>
  <si>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</si>
  <si>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</si>
  <si>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</si>
  <si>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</si>
  <si>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</si>
  <si>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</si>
  <si>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</si>
  <si>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</si>
  <si>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</si>
  <si>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</si>
  <si>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</si>
  <si>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</si>
  <si>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</si>
  <si>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</si>
  <si>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</si>
  <si>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</si>
  <si>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</si>
  <si>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</si>
  <si>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</si>
  <si>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</si>
  <si>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</si>
  <si>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</si>
  <si>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</si>
  <si>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</si>
  <si>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</si>
  <si>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______________________________                                                                                                       ________________________________________</t>
  </si>
  <si>
    <t xml:space="preserve">                  ELABORADO POR                                                                                                                                                   APROBADO POR</t>
  </si>
  <si>
    <t xml:space="preserve">           ANALISTA FINANCIERO                                                                                                                                     ENC. DPTO. FINANCIERO</t>
  </si>
  <si>
    <t>Ministerio de Medio Ambiente y Recursos Naturales</t>
  </si>
  <si>
    <t>Jardin Botanico Nacional</t>
  </si>
  <si>
    <t xml:space="preserve">______________________________                                                                                                      </t>
  </si>
  <si>
    <t xml:space="preserve">                                                                                                                              ELABORADO POR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</si>
  <si>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ANALISTA FINANCIERO                                                                                                                               </t>
  </si>
  <si>
    <t xml:space="preserve">                                                                    ___________________________________________________________</t>
  </si>
  <si>
    <t>ENC. DEPTO. FINANCIERO</t>
  </si>
  <si>
    <t xml:space="preserve">          APROBADO POR </t>
  </si>
  <si>
    <t>___________________________________________________</t>
  </si>
  <si>
    <t xml:space="preserve">                  ELABORADO POR                                                                                                                                               </t>
  </si>
  <si>
    <t xml:space="preserve">    APROBADO POR</t>
  </si>
  <si>
    <t xml:space="preserve">            FLEUDY ANT. PAREDES                                                                                                                                        </t>
  </si>
  <si>
    <t xml:space="preserve">           ANALISTA FINANCIERO                                                                                                                                     </t>
  </si>
  <si>
    <t>ENC. DPTO. FINANCIERO</t>
  </si>
  <si>
    <t xml:space="preserve"> ______________________________________</t>
  </si>
  <si>
    <t xml:space="preserve"> </t>
  </si>
  <si>
    <t xml:space="preserve">                                                                                                                      FLEUDY ANT. PAREDES                                                                                                                          </t>
  </si>
  <si>
    <t>2.2.4.2 FLETES</t>
  </si>
  <si>
    <t xml:space="preserve">2.9.5 GASTOS DE INTERESES, RECARGOS Y MULTAS Y SANCIONES DE IMPUESTOS </t>
  </si>
  <si>
    <t>INGRESOS ENERO -OCTUBRE DEL 2022</t>
  </si>
  <si>
    <t>DESCRIPCION</t>
  </si>
  <si>
    <t>MONTO RD$</t>
  </si>
  <si>
    <t>Transferencias del Gobierno Central</t>
  </si>
  <si>
    <t>Ventas de Boletas</t>
  </si>
  <si>
    <t>Tienda Zombia</t>
  </si>
  <si>
    <t>Libros</t>
  </si>
  <si>
    <t>Vivero</t>
  </si>
  <si>
    <t>Club Caminantes</t>
  </si>
  <si>
    <t>Alquileres de Salones y Areas</t>
  </si>
  <si>
    <t xml:space="preserve">Otros Alquileres y Dep. </t>
  </si>
  <si>
    <t>Alquiler Trenes</t>
  </si>
  <si>
    <t>Semillas</t>
  </si>
  <si>
    <t>Sesiones de Fotos</t>
  </si>
  <si>
    <t>Ventas de Orquideas</t>
  </si>
  <si>
    <t>Sendero Taino</t>
  </si>
  <si>
    <t>Plantas Acuaticas</t>
  </si>
  <si>
    <t>Reimpresion Carnet</t>
  </si>
  <si>
    <t>Labor Social</t>
  </si>
  <si>
    <t>P/Ejercicios</t>
  </si>
  <si>
    <t>Exp. De Orquideas</t>
  </si>
  <si>
    <t>Otros Ingresos</t>
  </si>
  <si>
    <t>TOTAL DE INGRESOS</t>
  </si>
  <si>
    <t>RICHARD RODRIGUEZ TORIBIO</t>
  </si>
  <si>
    <t xml:space="preserve">2.2 - CONTRATACION DE SERVICIOS </t>
  </si>
  <si>
    <t xml:space="preserve">            FLEUDY ANT. PAREDES                                                                                                                                        RICHARD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</si>
</sst>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3" fontId="0" fillId="0" borderId="0" xfId="1" applyFont="1"/>
    <xf numFmtId="43" fontId="2" fillId="4" borderId="3" xfId="1" applyFont="1" applyFill="1" applyBorder="1" applyAlignment="1">
      <alignment horizontal="center" vertical="center"/>
    </xf>
    <xf numFmtId="43" fontId="2" fillId="4" borderId="8" xfId="1" applyFont="1" applyFill="1" applyBorder="1" applyAlignment="1">
      <alignment horizontal="center" vertical="center"/>
    </xf>
    <xf numFmtId="43" fontId="3" fillId="0" borderId="1" xfId="1" applyFont="1" applyBorder="1"/>
    <xf numFmtId="43" fontId="0" fillId="0" borderId="7" xfId="1" applyFont="1" applyBorder="1"/>
    <xf numFmtId="43" fontId="3" fillId="0" borderId="0" xfId="1" applyFont="1"/>
    <xf numFmtId="0" fontId="3" fillId="0" borderId="0" xfId="0" applyFont="1"/>
    <xf numFmtId="0" fontId="0" fillId="0" borderId="0" xfId="0" applyBorder="1"/>
    <xf numFmtId="0" fontId="0" fillId="0" borderId="0" xfId="0" applyAlignment="1">
      <alignment horizontal="center"/>
    </xf>
    <xf numFmtId="43" fontId="0" fillId="0" borderId="0" xfId="0" applyNumberFormat="1"/>
    <xf numFmtId="43" fontId="3" fillId="0" borderId="0" xfId="0" applyNumberFormat="1" applyFont="1"/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2" fillId="5" borderId="2" xfId="0" applyFont="1" applyFill="1" applyBorder="1" applyAlignment="1">
      <alignment vertical="center"/>
    </xf>
    <xf numFmtId="43" fontId="3" fillId="5" borderId="2" xfId="1" applyFont="1" applyFill="1" applyBorder="1"/>
    <xf numFmtId="43" fontId="1" fillId="0" borderId="0" xfId="1" applyFont="1"/>
    <xf numFmtId="164" fontId="3" fillId="6" borderId="2" xfId="0" applyNumberFormat="1" applyFont="1" applyFill="1" applyBorder="1"/>
    <xf numFmtId="43" fontId="3" fillId="6" borderId="2" xfId="1" applyFont="1" applyFill="1" applyBorder="1"/>
    <xf numFmtId="0" fontId="0" fillId="0" borderId="0" xfId="0" applyFont="1" applyAlignment="1">
      <alignment horizontal="left" indent="1"/>
    </xf>
    <xf numFmtId="4" fontId="0" fillId="0" borderId="0" xfId="0" applyNumberFormat="1"/>
    <xf numFmtId="164" fontId="3" fillId="6" borderId="0" xfId="0" applyNumberFormat="1" applyFont="1" applyFill="1" applyBorder="1"/>
    <xf numFmtId="43" fontId="0" fillId="0" borderId="0" xfId="0" applyNumberFormat="1" applyFont="1"/>
    <xf numFmtId="0" fontId="7" fillId="0" borderId="0" xfId="0" applyFont="1" applyBorder="1" applyAlignment="1">
      <alignment horizontal="center" vertical="top" wrapText="1" readingOrder="1"/>
    </xf>
    <xf numFmtId="43" fontId="7" fillId="0" borderId="0" xfId="1" applyFont="1" applyBorder="1" applyAlignment="1">
      <alignment horizontal="center" vertical="top" wrapText="1" readingOrder="1"/>
    </xf>
    <xf numFmtId="0" fontId="10" fillId="0" borderId="13" xfId="0" applyFont="1" applyBorder="1" applyAlignment="1">
      <alignment horizontal="center" vertical="top" wrapText="1" readingOrder="1"/>
    </xf>
    <xf numFmtId="43" fontId="7" fillId="0" borderId="13" xfId="1" applyFont="1" applyBorder="1" applyAlignment="1">
      <alignment horizontal="center" vertical="top" wrapText="1" readingOrder="1"/>
    </xf>
    <xf numFmtId="43" fontId="11" fillId="0" borderId="14" xfId="1" applyFont="1" applyBorder="1" applyAlignment="1">
      <alignment horizontal="center" vertical="top" wrapText="1" readingOrder="1"/>
    </xf>
    <xf numFmtId="0" fontId="3" fillId="0" borderId="0" xfId="0" applyFont="1" applyAlignment="1">
      <alignment horizontal="left" indent="2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0" fillId="0" borderId="13" xfId="0" applyFont="1" applyBorder="1" applyAlignment="1">
      <alignment horizontal="center" vertical="top" wrapText="1" readingOrder="1"/>
    </xf>
    <xf numFmtId="0" fontId="7" fillId="0" borderId="13" xfId="0" applyFont="1" applyBorder="1" applyAlignment="1">
      <alignment horizontal="right" vertical="top" wrapText="1" readingOrder="1"/>
    </xf>
    <xf numFmtId="0" fontId="11" fillId="0" borderId="0" xfId="0" applyFont="1" applyBorder="1" applyAlignment="1">
      <alignment horizontal="right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581026</xdr:colOff>
      <xdr:row>2</xdr:row>
      <xdr:rowOff>142875</xdr:rowOff>
    </xdr:from>
    <xdr:to>
      <xdr:col>4</xdr:col>
      <xdr:colOff>1047750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A6F450D9-7367-47D8-B377-85C71A2CF24E}"/>
            </a:ext>
          </a:extLst>
        </xdr:cNvPr>
        <xdr:cNvSpPr txBox="1"/>
      </xdr:nvSpPr>
      <xdr:spPr>
        <a:xfrm>
          <a:off x="9163051" y="5238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695324</xdr:colOff>
      <xdr:row>2</xdr:row>
      <xdr:rowOff>152400</xdr:rowOff>
    </xdr:from>
    <xdr:to>
      <xdr:col>2</xdr:col>
      <xdr:colOff>1409700</xdr:colOff>
      <xdr:row>5</xdr:row>
      <xdr:rowOff>19050</xdr:rowOff>
    </xdr:to>
    <xdr:pic>
      <xdr:nvPicPr>
        <xdr:cNvPr id="6" name="Imagen 5" descr="Resultado de imagen para ministerio de medio ambiente y recursos naturales">
          <a:extLst>
            <a:ext uri="{FF2B5EF4-FFF2-40B4-BE49-F238E27FC236}">
              <a16:creationId xmlns:a16="http://schemas.microsoft.com/office/drawing/2014/main" xmlns="" id="{4E13E68A-1594-4ED9-A68B-2E078CE553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4" y="533400"/>
          <a:ext cx="1476376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428626</xdr:colOff>
      <xdr:row>2</xdr:row>
      <xdr:rowOff>95250</xdr:rowOff>
    </xdr:from>
    <xdr:to>
      <xdr:col>4</xdr:col>
      <xdr:colOff>1000126</xdr:colOff>
      <xdr:row>5</xdr:row>
      <xdr:rowOff>85725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xmlns="" id="{94050B16-AB9C-4414-8410-B95D3C33BDA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0651" y="476250"/>
          <a:ext cx="1743075" cy="81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628651</xdr:colOff>
      <xdr:row>2</xdr:row>
      <xdr:rowOff>152400</xdr:rowOff>
    </xdr:from>
    <xdr:to>
      <xdr:col>16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9525</xdr:colOff>
      <xdr:row>2</xdr:row>
      <xdr:rowOff>152400</xdr:rowOff>
    </xdr:from>
    <xdr:to>
      <xdr:col>1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0</xdr:colOff>
      <xdr:row>2</xdr:row>
      <xdr:rowOff>123825</xdr:rowOff>
    </xdr:from>
    <xdr:to>
      <xdr:col>1</xdr:col>
      <xdr:colOff>1619250</xdr:colOff>
      <xdr:row>4</xdr:row>
      <xdr:rowOff>190500</xdr:rowOff>
    </xdr:to>
    <xdr:pic>
      <xdr:nvPicPr>
        <xdr:cNvPr id="4" name="Imagen 3" descr="Resultado de imagen para ministerio de medio ambiente y recursos naturales">
          <a:extLst>
            <a:ext uri="{FF2B5EF4-FFF2-40B4-BE49-F238E27FC236}">
              <a16:creationId xmlns:a16="http://schemas.microsoft.com/office/drawing/2014/main" xmlns="" id="{96D1AAB1-F8C8-4F6D-9810-3D58E512B10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504825"/>
          <a:ext cx="1619250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428626</xdr:colOff>
      <xdr:row>2</xdr:row>
      <xdr:rowOff>38100</xdr:rowOff>
    </xdr:from>
    <xdr:to>
      <xdr:col>18</xdr:col>
      <xdr:colOff>103413</xdr:colOff>
      <xdr:row>5</xdr:row>
      <xdr:rowOff>153760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xmlns="" id="{FC77ABAE-9BAF-44E2-BCE1-F73D143C21C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59601" y="419100"/>
          <a:ext cx="1932213" cy="9443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333376</xdr:colOff>
      <xdr:row>2</xdr:row>
      <xdr:rowOff>247650</xdr:rowOff>
    </xdr:from>
    <xdr:to>
      <xdr:col>11</xdr:col>
      <xdr:colOff>476250</xdr:colOff>
      <xdr:row>5</xdr:row>
      <xdr:rowOff>114300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6316326" y="628650"/>
          <a:ext cx="24288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19050</xdr:colOff>
      <xdr:row>2</xdr:row>
      <xdr:rowOff>219075</xdr:rowOff>
    </xdr:from>
    <xdr:to>
      <xdr:col>1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19050</xdr:colOff>
      <xdr:row>2</xdr:row>
      <xdr:rowOff>108857</xdr:rowOff>
    </xdr:from>
    <xdr:to>
      <xdr:col>1</xdr:col>
      <xdr:colOff>1578429</xdr:colOff>
      <xdr:row>5</xdr:row>
      <xdr:rowOff>108857</xdr:rowOff>
    </xdr:to>
    <xdr:pic>
      <xdr:nvPicPr>
        <xdr:cNvPr id="4" name="Imagen 3" descr="Resultado de imagen para ministerio de medio ambiente y recursos naturales">
          <a:extLst>
            <a:ext uri="{FF2B5EF4-FFF2-40B4-BE49-F238E27FC236}">
              <a16:creationId xmlns:a16="http://schemas.microsoft.com/office/drawing/2014/main" xmlns="" id="{D3DCCF45-71F5-42FB-8C73-4CA9457190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489857"/>
          <a:ext cx="1559379" cy="8436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511629</xdr:colOff>
      <xdr:row>2</xdr:row>
      <xdr:rowOff>55789</xdr:rowOff>
    </xdr:from>
    <xdr:to>
      <xdr:col>11</xdr:col>
      <xdr:colOff>157529</xdr:colOff>
      <xdr:row>5</xdr:row>
      <xdr:rowOff>156481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xmlns="" id="{32BEB40A-0E9F-4DA9-9C50-F22101AA000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94579" y="436789"/>
          <a:ext cx="1931900" cy="9293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100"/>
  <sheetViews>
    <sheetView showGridLines="0" topLeftCell="C8" workbookViewId="0">
      <selection activeCell="F4" sqref="F4"/>
    </sheetView>
  </sheetViews>
  <sheetFormatPr baseColWidth="10" defaultColWidth="11.42578125" defaultRowHeight="15" x14ac:dyDescent="0.25"/>
  <cols>
    <col min="3" max="3" width="105.85546875" customWidth="1"/>
    <col min="4" max="4" width="17.5703125" style="22" customWidth="1"/>
    <col min="5" max="5" width="16.7109375" style="22" customWidth="1"/>
    <col min="7" max="7" width="15.28515625" customWidth="1"/>
  </cols>
  <sheetData>
    <row r="3" spans="2:16" ht="28.5" customHeight="1" x14ac:dyDescent="0.25">
      <c r="C3" s="52" t="s">
        <v>101</v>
      </c>
      <c r="D3" s="53"/>
      <c r="E3" s="53"/>
      <c r="F3" s="18"/>
      <c r="G3" s="7"/>
      <c r="H3" s="7"/>
      <c r="I3" s="7"/>
      <c r="J3" s="7"/>
      <c r="K3" s="7"/>
      <c r="L3" s="7"/>
      <c r="M3" s="7"/>
      <c r="N3" s="7"/>
      <c r="O3" s="7"/>
      <c r="P3" s="7"/>
    </row>
    <row r="4" spans="2:16" ht="21" customHeight="1" x14ac:dyDescent="0.25">
      <c r="C4" s="50" t="s">
        <v>102</v>
      </c>
      <c r="D4" s="51"/>
      <c r="E4" s="51"/>
      <c r="F4" s="17"/>
      <c r="G4" s="8"/>
      <c r="H4" s="8"/>
      <c r="I4" s="8"/>
      <c r="J4" s="8"/>
      <c r="K4" s="8"/>
      <c r="L4" s="8"/>
      <c r="M4" s="8"/>
      <c r="N4" s="8"/>
      <c r="O4" s="8"/>
      <c r="P4" s="8"/>
    </row>
    <row r="5" spans="2:16" ht="15.75" x14ac:dyDescent="0.25">
      <c r="C5" s="59">
        <v>2022</v>
      </c>
      <c r="D5" s="60"/>
      <c r="E5" s="60"/>
      <c r="F5" s="16"/>
      <c r="G5" s="9"/>
      <c r="H5" s="9"/>
      <c r="I5" s="9"/>
      <c r="J5" s="9"/>
      <c r="K5" s="9"/>
      <c r="L5" s="9"/>
      <c r="M5" s="9"/>
      <c r="N5" s="9"/>
      <c r="O5" s="9"/>
      <c r="P5" s="9"/>
    </row>
    <row r="6" spans="2:16" ht="15.75" customHeight="1" x14ac:dyDescent="0.25">
      <c r="C6" s="54" t="s">
        <v>76</v>
      </c>
      <c r="D6" s="55"/>
      <c r="E6" s="55"/>
      <c r="F6" s="15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2:16" ht="15.75" customHeight="1" x14ac:dyDescent="0.25">
      <c r="B7" s="11"/>
      <c r="C7" s="54" t="s">
        <v>77</v>
      </c>
      <c r="D7" s="55"/>
      <c r="E7" s="55"/>
      <c r="F7" s="11"/>
      <c r="G7" s="10"/>
      <c r="H7" s="10"/>
      <c r="I7" s="10"/>
      <c r="J7" s="10"/>
      <c r="K7" s="10"/>
      <c r="L7" s="10"/>
      <c r="M7" s="10"/>
      <c r="N7" s="10"/>
      <c r="O7" s="10"/>
      <c r="P7" s="10"/>
    </row>
    <row r="9" spans="2:16" ht="15" customHeight="1" x14ac:dyDescent="0.25">
      <c r="C9" s="56" t="s">
        <v>66</v>
      </c>
      <c r="D9" s="57" t="s">
        <v>94</v>
      </c>
      <c r="E9" s="57" t="s">
        <v>93</v>
      </c>
      <c r="F9" s="6"/>
    </row>
    <row r="10" spans="2:16" ht="23.25" customHeight="1" x14ac:dyDescent="0.25">
      <c r="C10" s="56"/>
      <c r="D10" s="58"/>
      <c r="E10" s="58"/>
      <c r="F10" s="6"/>
    </row>
    <row r="11" spans="2:16" x14ac:dyDescent="0.25">
      <c r="C11" s="1" t="s">
        <v>0</v>
      </c>
      <c r="D11" s="25"/>
      <c r="E11" s="25"/>
      <c r="F11" s="6"/>
    </row>
    <row r="12" spans="2:16" x14ac:dyDescent="0.25">
      <c r="C12" s="3" t="s">
        <v>1</v>
      </c>
      <c r="D12" s="27">
        <f>+D13+D14+D15+D16+D17</f>
        <v>95189329</v>
      </c>
      <c r="E12" s="27">
        <f>+E13+E14+E15+E16+E17</f>
        <v>105926083</v>
      </c>
      <c r="F12" s="6"/>
    </row>
    <row r="13" spans="2:16" x14ac:dyDescent="0.25">
      <c r="C13" s="4" t="s">
        <v>2</v>
      </c>
      <c r="D13" s="22">
        <v>72520840</v>
      </c>
      <c r="E13" s="41">
        <v>80943654</v>
      </c>
      <c r="F13" s="6"/>
    </row>
    <row r="14" spans="2:16" x14ac:dyDescent="0.25">
      <c r="C14" s="4" t="s">
        <v>3</v>
      </c>
      <c r="D14" s="22">
        <v>12584870</v>
      </c>
      <c r="E14" s="41">
        <v>12633210</v>
      </c>
      <c r="F14" s="6"/>
    </row>
    <row r="15" spans="2:16" x14ac:dyDescent="0.25">
      <c r="C15" s="4" t="s">
        <v>4</v>
      </c>
      <c r="D15" s="22">
        <v>100000</v>
      </c>
      <c r="E15" s="22">
        <v>100000</v>
      </c>
      <c r="F15" s="6"/>
    </row>
    <row r="16" spans="2:16" x14ac:dyDescent="0.25">
      <c r="C16" s="4" t="s">
        <v>5</v>
      </c>
      <c r="D16" s="22">
        <v>150000</v>
      </c>
      <c r="E16" s="22">
        <v>150000</v>
      </c>
      <c r="F16" s="6"/>
    </row>
    <row r="17" spans="3:6" x14ac:dyDescent="0.25">
      <c r="C17" s="4" t="s">
        <v>6</v>
      </c>
      <c r="D17" s="22">
        <v>9833619</v>
      </c>
      <c r="E17" s="41">
        <v>12099219</v>
      </c>
      <c r="F17" s="6"/>
    </row>
    <row r="18" spans="3:6" x14ac:dyDescent="0.25">
      <c r="C18" s="3" t="s">
        <v>7</v>
      </c>
      <c r="D18" s="27">
        <f>+D19+D20+D21+D22+D23+D24+D25+D26+D27</f>
        <v>16714939</v>
      </c>
      <c r="E18" s="27">
        <f>+E19+E20+E21+E22+E23+E24+E25+E26+E27</f>
        <v>26446601.049999997</v>
      </c>
      <c r="F18" s="6"/>
    </row>
    <row r="19" spans="3:6" x14ac:dyDescent="0.25">
      <c r="C19" s="4" t="s">
        <v>8</v>
      </c>
      <c r="D19" s="22">
        <v>7685752</v>
      </c>
      <c r="E19" s="41">
        <v>11360252</v>
      </c>
      <c r="F19" s="6"/>
    </row>
    <row r="20" spans="3:6" x14ac:dyDescent="0.25">
      <c r="C20" s="4" t="s">
        <v>9</v>
      </c>
      <c r="D20" s="22">
        <v>1512988</v>
      </c>
      <c r="E20" s="41">
        <v>2247661</v>
      </c>
      <c r="F20" s="6"/>
    </row>
    <row r="21" spans="3:6" x14ac:dyDescent="0.25">
      <c r="C21" s="4" t="s">
        <v>10</v>
      </c>
      <c r="D21" s="22">
        <v>750000</v>
      </c>
      <c r="E21" s="22">
        <v>750000</v>
      </c>
      <c r="F21" s="6"/>
    </row>
    <row r="22" spans="3:6" x14ac:dyDescent="0.25">
      <c r="C22" s="4" t="s">
        <v>11</v>
      </c>
      <c r="D22" s="22">
        <v>86500</v>
      </c>
      <c r="E22" s="41">
        <v>277509</v>
      </c>
      <c r="F22" s="6"/>
    </row>
    <row r="23" spans="3:6" x14ac:dyDescent="0.25">
      <c r="C23" s="4" t="s">
        <v>12</v>
      </c>
      <c r="D23" s="22">
        <v>377100</v>
      </c>
      <c r="E23" s="41">
        <v>502494.84</v>
      </c>
    </row>
    <row r="24" spans="3:6" x14ac:dyDescent="0.25">
      <c r="C24" s="4" t="s">
        <v>13</v>
      </c>
      <c r="D24" s="22">
        <v>754000</v>
      </c>
      <c r="E24" s="41">
        <v>1116000</v>
      </c>
    </row>
    <row r="25" spans="3:6" x14ac:dyDescent="0.25">
      <c r="C25" s="4" t="s">
        <v>14</v>
      </c>
      <c r="D25" s="22">
        <v>1712960</v>
      </c>
      <c r="E25" s="41">
        <v>2664809.4900000002</v>
      </c>
    </row>
    <row r="26" spans="3:6" x14ac:dyDescent="0.25">
      <c r="C26" s="4" t="s">
        <v>15</v>
      </c>
      <c r="D26" s="22">
        <v>1687589</v>
      </c>
      <c r="E26" s="41">
        <v>3419392.23</v>
      </c>
    </row>
    <row r="27" spans="3:6" x14ac:dyDescent="0.25">
      <c r="C27" s="4" t="s">
        <v>16</v>
      </c>
      <c r="D27" s="22">
        <v>2148050</v>
      </c>
      <c r="E27" s="41">
        <v>4108482.49</v>
      </c>
    </row>
    <row r="28" spans="3:6" x14ac:dyDescent="0.25">
      <c r="C28" s="3" t="s">
        <v>17</v>
      </c>
      <c r="D28" s="27">
        <f>+D29+D30+D31+D32+D33+D34+D35+D36+D37</f>
        <v>38196790</v>
      </c>
      <c r="E28" s="27">
        <f>+E29+E30+E31+E32+E33+E34+E35+E36+E37</f>
        <v>27190873.949999999</v>
      </c>
    </row>
    <row r="29" spans="3:6" x14ac:dyDescent="0.25">
      <c r="C29" s="4" t="s">
        <v>18</v>
      </c>
      <c r="D29" s="22">
        <v>1682489</v>
      </c>
      <c r="E29" s="41">
        <v>1792821</v>
      </c>
    </row>
    <row r="30" spans="3:6" x14ac:dyDescent="0.25">
      <c r="C30" s="4" t="s">
        <v>19</v>
      </c>
      <c r="D30" s="22">
        <v>824915</v>
      </c>
      <c r="E30" s="41">
        <v>1945526</v>
      </c>
    </row>
    <row r="31" spans="3:6" x14ac:dyDescent="0.25">
      <c r="C31" s="4" t="s">
        <v>20</v>
      </c>
      <c r="D31" s="22">
        <v>1961037</v>
      </c>
      <c r="E31" s="41">
        <v>3259333.28</v>
      </c>
    </row>
    <row r="32" spans="3:6" x14ac:dyDescent="0.25">
      <c r="C32" s="4" t="s">
        <v>21</v>
      </c>
      <c r="D32" s="22">
        <v>100000</v>
      </c>
      <c r="E32" s="41">
        <v>108100</v>
      </c>
    </row>
    <row r="33" spans="3:5" x14ac:dyDescent="0.25">
      <c r="C33" s="4" t="s">
        <v>22</v>
      </c>
      <c r="D33" s="22">
        <v>740009</v>
      </c>
      <c r="E33" s="41">
        <v>1374534</v>
      </c>
    </row>
    <row r="34" spans="3:5" x14ac:dyDescent="0.25">
      <c r="C34" s="4" t="s">
        <v>23</v>
      </c>
      <c r="D34" s="22">
        <v>17353571</v>
      </c>
      <c r="E34" s="41">
        <v>3176325.7</v>
      </c>
    </row>
    <row r="35" spans="3:5" x14ac:dyDescent="0.25">
      <c r="C35" s="4" t="s">
        <v>24</v>
      </c>
      <c r="D35" s="22">
        <v>8684066</v>
      </c>
      <c r="E35" s="41">
        <v>8965535.1600000001</v>
      </c>
    </row>
    <row r="36" spans="3:5" hidden="1" x14ac:dyDescent="0.25">
      <c r="C36" s="4" t="s">
        <v>25</v>
      </c>
    </row>
    <row r="37" spans="3:5" x14ac:dyDescent="0.25">
      <c r="C37" s="4" t="s">
        <v>26</v>
      </c>
      <c r="D37" s="22">
        <v>6850703</v>
      </c>
      <c r="E37" s="41">
        <v>6568698.8099999996</v>
      </c>
    </row>
    <row r="38" spans="3:5" x14ac:dyDescent="0.25">
      <c r="C38" s="3" t="s">
        <v>27</v>
      </c>
      <c r="D38" s="27">
        <f>+D39</f>
        <v>310000</v>
      </c>
      <c r="E38" s="27">
        <f>+E39</f>
        <v>310000</v>
      </c>
    </row>
    <row r="39" spans="3:5" x14ac:dyDescent="0.25">
      <c r="C39" s="4" t="s">
        <v>28</v>
      </c>
      <c r="D39" s="22">
        <v>310000</v>
      </c>
      <c r="E39" s="22">
        <v>310000</v>
      </c>
    </row>
    <row r="40" spans="3:5" hidden="1" x14ac:dyDescent="0.25">
      <c r="C40" s="4" t="s">
        <v>29</v>
      </c>
    </row>
    <row r="41" spans="3:5" hidden="1" x14ac:dyDescent="0.25">
      <c r="C41" s="4" t="s">
        <v>30</v>
      </c>
    </row>
    <row r="42" spans="3:5" hidden="1" x14ac:dyDescent="0.25">
      <c r="C42" s="4" t="s">
        <v>31</v>
      </c>
    </row>
    <row r="43" spans="3:5" hidden="1" x14ac:dyDescent="0.25">
      <c r="C43" s="4" t="s">
        <v>32</v>
      </c>
    </row>
    <row r="44" spans="3:5" hidden="1" x14ac:dyDescent="0.25">
      <c r="C44" s="4" t="s">
        <v>33</v>
      </c>
    </row>
    <row r="45" spans="3:5" hidden="1" x14ac:dyDescent="0.25">
      <c r="C45" s="4" t="s">
        <v>34</v>
      </c>
    </row>
    <row r="46" spans="3:5" hidden="1" x14ac:dyDescent="0.25">
      <c r="C46" s="4" t="s">
        <v>35</v>
      </c>
    </row>
    <row r="47" spans="3:5" hidden="1" x14ac:dyDescent="0.25">
      <c r="C47" s="3" t="s">
        <v>36</v>
      </c>
    </row>
    <row r="48" spans="3:5" hidden="1" x14ac:dyDescent="0.25">
      <c r="C48" s="4" t="s">
        <v>37</v>
      </c>
    </row>
    <row r="49" spans="3:5" hidden="1" x14ac:dyDescent="0.25">
      <c r="C49" s="4" t="s">
        <v>38</v>
      </c>
    </row>
    <row r="50" spans="3:5" hidden="1" x14ac:dyDescent="0.25">
      <c r="C50" s="4" t="s">
        <v>39</v>
      </c>
    </row>
    <row r="51" spans="3:5" hidden="1" x14ac:dyDescent="0.25">
      <c r="C51" s="4" t="s">
        <v>40</v>
      </c>
    </row>
    <row r="52" spans="3:5" hidden="1" x14ac:dyDescent="0.25">
      <c r="C52" s="4" t="s">
        <v>41</v>
      </c>
    </row>
    <row r="53" spans="3:5" hidden="1" x14ac:dyDescent="0.25">
      <c r="C53" s="4" t="s">
        <v>42</v>
      </c>
      <c r="D53" s="22">
        <v>0</v>
      </c>
      <c r="E53" s="22">
        <v>0</v>
      </c>
    </row>
    <row r="54" spans="3:5" x14ac:dyDescent="0.25">
      <c r="C54" s="3" t="s">
        <v>43</v>
      </c>
      <c r="D54" s="27">
        <f>+D55+D56+D57+D58+D59+D60+D61+D62+D63</f>
        <v>4588942</v>
      </c>
      <c r="E54" s="27">
        <f>+E55+E56+E57+E58+E59+E60+E61+E62+E63+E75</f>
        <v>21210757.710000001</v>
      </c>
    </row>
    <row r="55" spans="3:5" x14ac:dyDescent="0.25">
      <c r="C55" s="4" t="s">
        <v>44</v>
      </c>
      <c r="D55" s="22">
        <v>2330258</v>
      </c>
      <c r="E55" s="41">
        <v>4372246</v>
      </c>
    </row>
    <row r="56" spans="3:5" x14ac:dyDescent="0.25">
      <c r="C56" s="4" t="s">
        <v>45</v>
      </c>
      <c r="D56" s="22">
        <v>47300</v>
      </c>
      <c r="E56" s="41">
        <v>832300</v>
      </c>
    </row>
    <row r="57" spans="3:5" x14ac:dyDescent="0.25">
      <c r="C57" s="4" t="s">
        <v>46</v>
      </c>
      <c r="E57" s="41">
        <v>21500</v>
      </c>
    </row>
    <row r="58" spans="3:5" x14ac:dyDescent="0.25">
      <c r="C58" s="4" t="s">
        <v>47</v>
      </c>
      <c r="E58" s="41">
        <v>8679000</v>
      </c>
    </row>
    <row r="59" spans="3:5" x14ac:dyDescent="0.25">
      <c r="C59" s="4" t="s">
        <v>48</v>
      </c>
      <c r="D59" s="22">
        <v>652400</v>
      </c>
      <c r="E59" s="41">
        <v>3072025.71</v>
      </c>
    </row>
    <row r="60" spans="3:5" x14ac:dyDescent="0.25">
      <c r="C60" s="4" t="s">
        <v>49</v>
      </c>
      <c r="D60" s="22">
        <v>837500</v>
      </c>
      <c r="E60" s="41">
        <v>567500</v>
      </c>
    </row>
    <row r="61" spans="3:5" x14ac:dyDescent="0.25">
      <c r="C61" s="4" t="s">
        <v>50</v>
      </c>
      <c r="D61" s="22">
        <v>175250</v>
      </c>
      <c r="E61" s="22">
        <v>175250</v>
      </c>
    </row>
    <row r="62" spans="3:5" x14ac:dyDescent="0.25">
      <c r="C62" s="4" t="s">
        <v>51</v>
      </c>
      <c r="D62" s="22">
        <v>410000</v>
      </c>
      <c r="E62" s="41">
        <v>460500</v>
      </c>
    </row>
    <row r="63" spans="3:5" x14ac:dyDescent="0.25">
      <c r="C63" s="4" t="s">
        <v>52</v>
      </c>
      <c r="D63" s="22">
        <v>136234</v>
      </c>
      <c r="E63" s="41">
        <v>3029836</v>
      </c>
    </row>
    <row r="64" spans="3:5" hidden="1" x14ac:dyDescent="0.25">
      <c r="C64" s="3" t="s">
        <v>53</v>
      </c>
      <c r="D64" s="22">
        <f>+D65+D66+D67+D68</f>
        <v>0</v>
      </c>
      <c r="E64" s="22">
        <v>0</v>
      </c>
    </row>
    <row r="65" spans="3:5" hidden="1" x14ac:dyDescent="0.25">
      <c r="C65" s="4" t="s">
        <v>54</v>
      </c>
      <c r="D65" s="22">
        <v>0</v>
      </c>
      <c r="E65" s="22">
        <v>0</v>
      </c>
    </row>
    <row r="66" spans="3:5" hidden="1" x14ac:dyDescent="0.25">
      <c r="C66" s="4" t="s">
        <v>55</v>
      </c>
      <c r="D66" s="22">
        <v>0</v>
      </c>
      <c r="E66" s="22">
        <v>0</v>
      </c>
    </row>
    <row r="67" spans="3:5" hidden="1" x14ac:dyDescent="0.25">
      <c r="C67" s="4" t="s">
        <v>56</v>
      </c>
      <c r="D67" s="22">
        <v>0</v>
      </c>
      <c r="E67" s="22">
        <v>0</v>
      </c>
    </row>
    <row r="68" spans="3:5" hidden="1" x14ac:dyDescent="0.25">
      <c r="C68" s="4" t="s">
        <v>57</v>
      </c>
      <c r="D68" s="22">
        <v>0</v>
      </c>
      <c r="E68" s="22">
        <v>0</v>
      </c>
    </row>
    <row r="69" spans="3:5" hidden="1" x14ac:dyDescent="0.25">
      <c r="C69" s="3" t="s">
        <v>58</v>
      </c>
      <c r="D69" s="22">
        <v>0</v>
      </c>
      <c r="E69" s="22">
        <v>0</v>
      </c>
    </row>
    <row r="70" spans="3:5" hidden="1" x14ac:dyDescent="0.25">
      <c r="C70" s="4" t="s">
        <v>59</v>
      </c>
      <c r="D70" s="22">
        <v>0</v>
      </c>
      <c r="E70" s="22">
        <v>0</v>
      </c>
    </row>
    <row r="71" spans="3:5" hidden="1" x14ac:dyDescent="0.25">
      <c r="C71" s="4" t="s">
        <v>60</v>
      </c>
      <c r="D71" s="22">
        <v>0</v>
      </c>
      <c r="E71" s="22">
        <v>0</v>
      </c>
    </row>
    <row r="72" spans="3:5" hidden="1" x14ac:dyDescent="0.25">
      <c r="C72" s="3" t="s">
        <v>61</v>
      </c>
      <c r="D72" s="22">
        <v>0</v>
      </c>
      <c r="E72" s="22">
        <v>0</v>
      </c>
    </row>
    <row r="73" spans="3:5" hidden="1" x14ac:dyDescent="0.25">
      <c r="C73" s="4" t="s">
        <v>62</v>
      </c>
      <c r="D73" s="22">
        <v>0</v>
      </c>
      <c r="E73" s="22">
        <v>0</v>
      </c>
    </row>
    <row r="74" spans="3:5" hidden="1" x14ac:dyDescent="0.25">
      <c r="C74" s="4" t="s">
        <v>63</v>
      </c>
      <c r="D74" s="22">
        <v>0</v>
      </c>
      <c r="E74" s="22">
        <v>0</v>
      </c>
    </row>
    <row r="75" spans="3:5" x14ac:dyDescent="0.25">
      <c r="C75" s="4" t="s">
        <v>119</v>
      </c>
      <c r="E75" s="22">
        <v>600</v>
      </c>
    </row>
    <row r="76" spans="3:5" hidden="1" x14ac:dyDescent="0.25">
      <c r="C76" s="4" t="s">
        <v>64</v>
      </c>
      <c r="D76" s="22">
        <v>0</v>
      </c>
      <c r="E76" s="22">
        <v>0</v>
      </c>
    </row>
    <row r="77" spans="3:5" hidden="1" x14ac:dyDescent="0.25">
      <c r="C77" s="1" t="s">
        <v>67</v>
      </c>
      <c r="D77" s="22">
        <v>0</v>
      </c>
      <c r="E77" s="22">
        <v>0</v>
      </c>
    </row>
    <row r="78" spans="3:5" hidden="1" x14ac:dyDescent="0.25">
      <c r="C78" s="3" t="s">
        <v>68</v>
      </c>
      <c r="D78" s="22">
        <v>0</v>
      </c>
      <c r="E78" s="22">
        <v>0</v>
      </c>
    </row>
    <row r="79" spans="3:5" hidden="1" x14ac:dyDescent="0.25">
      <c r="C79" s="4" t="s">
        <v>69</v>
      </c>
      <c r="D79" s="22">
        <v>0</v>
      </c>
      <c r="E79" s="22">
        <v>0</v>
      </c>
    </row>
    <row r="80" spans="3:5" hidden="1" x14ac:dyDescent="0.25">
      <c r="C80" s="4" t="s">
        <v>70</v>
      </c>
      <c r="D80" s="22">
        <v>0</v>
      </c>
      <c r="E80" s="22">
        <v>0</v>
      </c>
    </row>
    <row r="81" spans="3:7" hidden="1" x14ac:dyDescent="0.25">
      <c r="C81" s="3" t="s">
        <v>71</v>
      </c>
      <c r="D81" s="22">
        <v>0</v>
      </c>
      <c r="E81" s="22">
        <v>0</v>
      </c>
    </row>
    <row r="82" spans="3:7" hidden="1" x14ac:dyDescent="0.25">
      <c r="C82" s="4" t="s">
        <v>72</v>
      </c>
      <c r="D82" s="22">
        <v>0</v>
      </c>
      <c r="E82" s="22">
        <v>0</v>
      </c>
    </row>
    <row r="83" spans="3:7" hidden="1" x14ac:dyDescent="0.25">
      <c r="C83" s="4" t="s">
        <v>73</v>
      </c>
      <c r="D83" s="22">
        <v>0</v>
      </c>
      <c r="E83" s="22">
        <v>0</v>
      </c>
    </row>
    <row r="84" spans="3:7" hidden="1" x14ac:dyDescent="0.25">
      <c r="C84" s="3" t="s">
        <v>74</v>
      </c>
      <c r="D84" s="22">
        <v>0</v>
      </c>
      <c r="E84" s="22">
        <v>0</v>
      </c>
      <c r="G84" s="29"/>
    </row>
    <row r="85" spans="3:7" hidden="1" x14ac:dyDescent="0.25">
      <c r="C85" s="4" t="s">
        <v>75</v>
      </c>
      <c r="D85" s="22">
        <v>0</v>
      </c>
      <c r="E85" s="22">
        <v>0</v>
      </c>
      <c r="G85" s="42"/>
    </row>
    <row r="86" spans="3:7" x14ac:dyDescent="0.25">
      <c r="C86" s="35" t="s">
        <v>65</v>
      </c>
      <c r="D86" s="39">
        <f>+D54+D28+D18+D12+D38</f>
        <v>155000000</v>
      </c>
      <c r="E86" s="36">
        <f>+E54+E28+E18+E12+E39</f>
        <v>181084315.70999998</v>
      </c>
    </row>
    <row r="87" spans="3:7" x14ac:dyDescent="0.25">
      <c r="G87" s="31"/>
    </row>
    <row r="90" spans="3:7" x14ac:dyDescent="0.25">
      <c r="C90" t="s">
        <v>98</v>
      </c>
    </row>
    <row r="91" spans="3:7" x14ac:dyDescent="0.25">
      <c r="C91" s="29" t="s">
        <v>99</v>
      </c>
    </row>
    <row r="92" spans="3:7" x14ac:dyDescent="0.25">
      <c r="C92" s="28" t="s">
        <v>145</v>
      </c>
    </row>
    <row r="93" spans="3:7" x14ac:dyDescent="0.25">
      <c r="C93" t="s">
        <v>100</v>
      </c>
    </row>
    <row r="97" spans="3:3" ht="15.75" thickBot="1" x14ac:dyDescent="0.3"/>
    <row r="98" spans="3:3" ht="26.25" customHeight="1" thickBot="1" x14ac:dyDescent="0.3">
      <c r="C98" s="21" t="s">
        <v>95</v>
      </c>
    </row>
    <row r="99" spans="3:3" ht="33.75" customHeight="1" thickBot="1" x14ac:dyDescent="0.3">
      <c r="C99" s="19" t="s">
        <v>96</v>
      </c>
    </row>
    <row r="100" spans="3:3" ht="45.75" thickBot="1" x14ac:dyDescent="0.3">
      <c r="C100" s="20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" right="0.7" top="0.75" bottom="0.75" header="0.3" footer="0.3"/>
  <pageSetup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26"/>
  <sheetViews>
    <sheetView showGridLines="0" tabSelected="1" topLeftCell="C4" zoomScaleNormal="100" workbookViewId="0">
      <selection activeCell="B46" sqref="B46"/>
    </sheetView>
  </sheetViews>
  <sheetFormatPr baseColWidth="10" defaultColWidth="11.42578125" defaultRowHeight="15" x14ac:dyDescent="0.25"/>
  <cols>
    <col min="1" max="1" width="7.28515625" customWidth="1"/>
    <col min="2" max="2" width="93.7109375" bestFit="1" customWidth="1"/>
    <col min="3" max="3" width="17.5703125" customWidth="1"/>
    <col min="4" max="4" width="16.7109375" customWidth="1"/>
    <col min="5" max="5" width="13.85546875" customWidth="1"/>
    <col min="6" max="6" width="14.140625" bestFit="1" customWidth="1"/>
    <col min="7" max="7" width="14.42578125" customWidth="1"/>
    <col min="8" max="8" width="19.140625" customWidth="1"/>
    <col min="9" max="9" width="13.28515625" customWidth="1"/>
    <col min="10" max="10" width="14.140625" customWidth="1"/>
    <col min="11" max="11" width="14.28515625" customWidth="1"/>
    <col min="12" max="12" width="14" customWidth="1"/>
    <col min="13" max="13" width="14.42578125" customWidth="1"/>
    <col min="14" max="14" width="13.7109375" customWidth="1"/>
    <col min="15" max="15" width="14.28515625" hidden="1" customWidth="1"/>
    <col min="16" max="16" width="14" hidden="1" customWidth="1"/>
    <col min="17" max="17" width="16" customWidth="1"/>
  </cols>
  <sheetData>
    <row r="3" spans="2:17" ht="28.5" customHeight="1" x14ac:dyDescent="0.25">
      <c r="B3" s="64" t="s">
        <v>101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spans="2:17" ht="21" customHeight="1" x14ac:dyDescent="0.25">
      <c r="B4" s="50" t="s">
        <v>102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5" spans="2:17" ht="15.75" x14ac:dyDescent="0.25">
      <c r="B5" s="59">
        <v>2022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</row>
    <row r="6" spans="2:17" ht="15.75" customHeight="1" x14ac:dyDescent="0.25">
      <c r="B6" s="54" t="s">
        <v>92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</row>
    <row r="7" spans="2:17" ht="15.75" customHeight="1" x14ac:dyDescent="0.25">
      <c r="B7" s="55" t="s">
        <v>77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</row>
    <row r="8" spans="2:17" ht="15.75" customHeight="1" x14ac:dyDescent="0.25"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</row>
    <row r="9" spans="2:17" ht="15.75" customHeight="1" x14ac:dyDescent="0.25"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</row>
    <row r="10" spans="2:17" ht="15.75" customHeight="1" x14ac:dyDescent="0.25">
      <c r="B10" s="44"/>
      <c r="C10" s="44"/>
      <c r="D10" s="66" t="s">
        <v>120</v>
      </c>
      <c r="E10" s="66"/>
      <c r="F10" s="66"/>
      <c r="G10" s="66"/>
      <c r="H10" s="66"/>
      <c r="I10" s="44"/>
      <c r="J10" s="44"/>
      <c r="K10" s="44"/>
      <c r="L10" s="44"/>
      <c r="M10" s="44"/>
      <c r="N10" s="44"/>
      <c r="O10" s="44"/>
      <c r="P10" s="44"/>
      <c r="Q10" s="44"/>
    </row>
    <row r="11" spans="2:17" ht="15.75" customHeight="1" x14ac:dyDescent="0.25">
      <c r="B11" s="44"/>
      <c r="C11" s="44"/>
      <c r="D11" s="66" t="s">
        <v>121</v>
      </c>
      <c r="E11" s="66"/>
      <c r="F11" s="66"/>
      <c r="G11" s="66"/>
      <c r="H11" s="46" t="s">
        <v>122</v>
      </c>
      <c r="I11" s="44"/>
      <c r="J11" s="44"/>
      <c r="K11" s="44"/>
      <c r="L11" s="44"/>
      <c r="M11" s="44"/>
      <c r="N11" s="44"/>
      <c r="O11" s="44"/>
      <c r="P11" s="44"/>
      <c r="Q11" s="44"/>
    </row>
    <row r="12" spans="2:17" ht="15.75" customHeight="1" x14ac:dyDescent="0.25">
      <c r="B12" s="44"/>
      <c r="C12" s="44"/>
      <c r="D12" s="67" t="s">
        <v>123</v>
      </c>
      <c r="E12" s="67"/>
      <c r="F12" s="67"/>
      <c r="G12" s="67"/>
      <c r="H12" s="47">
        <v>103747572.31</v>
      </c>
      <c r="I12" s="44"/>
      <c r="J12" s="44"/>
      <c r="K12" s="44"/>
      <c r="L12" s="44"/>
      <c r="M12" s="44"/>
      <c r="N12" s="44"/>
      <c r="O12" s="44"/>
      <c r="P12" s="44"/>
      <c r="Q12" s="44"/>
    </row>
    <row r="13" spans="2:17" ht="15.75" customHeight="1" x14ac:dyDescent="0.25">
      <c r="B13" s="44"/>
      <c r="C13" s="44"/>
      <c r="D13" s="67" t="s">
        <v>124</v>
      </c>
      <c r="E13" s="67"/>
      <c r="F13" s="67"/>
      <c r="G13" s="67"/>
      <c r="H13" s="47">
        <v>8141315.3499999996</v>
      </c>
      <c r="I13" s="44"/>
      <c r="J13" s="44"/>
      <c r="K13" s="44"/>
      <c r="L13" s="44"/>
      <c r="M13" s="44"/>
      <c r="N13" s="44"/>
      <c r="O13" s="44"/>
      <c r="P13" s="44"/>
      <c r="Q13" s="44"/>
    </row>
    <row r="14" spans="2:17" ht="15.75" customHeight="1" x14ac:dyDescent="0.25">
      <c r="B14" s="44"/>
      <c r="C14" s="44"/>
      <c r="D14" s="67" t="s">
        <v>125</v>
      </c>
      <c r="E14" s="67"/>
      <c r="F14" s="67"/>
      <c r="G14" s="67"/>
      <c r="H14" s="47">
        <v>128993</v>
      </c>
      <c r="I14" s="44"/>
      <c r="J14" s="44"/>
      <c r="K14" s="44"/>
      <c r="L14" s="44"/>
      <c r="M14" s="44"/>
      <c r="N14" s="44"/>
      <c r="O14" s="44"/>
      <c r="P14" s="44"/>
      <c r="Q14" s="44"/>
    </row>
    <row r="15" spans="2:17" ht="15.75" customHeight="1" x14ac:dyDescent="0.25">
      <c r="B15" s="44"/>
      <c r="C15" s="44"/>
      <c r="D15" s="67" t="s">
        <v>126</v>
      </c>
      <c r="E15" s="67"/>
      <c r="F15" s="67"/>
      <c r="G15" s="67"/>
      <c r="H15" s="47">
        <v>18750</v>
      </c>
      <c r="I15" s="44"/>
      <c r="J15" s="44"/>
      <c r="K15" s="44"/>
      <c r="L15" s="44"/>
      <c r="M15" s="44"/>
      <c r="N15" s="44"/>
      <c r="O15" s="44"/>
      <c r="P15" s="44"/>
      <c r="Q15" s="44"/>
    </row>
    <row r="16" spans="2:17" ht="15.75" customHeight="1" x14ac:dyDescent="0.25">
      <c r="B16" s="44"/>
      <c r="C16" s="44"/>
      <c r="D16" s="67" t="s">
        <v>127</v>
      </c>
      <c r="E16" s="67"/>
      <c r="F16" s="67"/>
      <c r="G16" s="67"/>
      <c r="H16" s="47">
        <v>1288165</v>
      </c>
      <c r="I16" s="44"/>
      <c r="J16" s="44"/>
      <c r="K16" s="44"/>
      <c r="L16" s="44"/>
      <c r="M16" s="44"/>
      <c r="N16" s="44"/>
      <c r="O16" s="44"/>
      <c r="P16" s="44"/>
      <c r="Q16" s="44"/>
    </row>
    <row r="17" spans="2:17" ht="15.75" customHeight="1" x14ac:dyDescent="0.25">
      <c r="B17" s="44"/>
      <c r="C17" s="44"/>
      <c r="D17" s="67" t="s">
        <v>128</v>
      </c>
      <c r="E17" s="67"/>
      <c r="F17" s="67"/>
      <c r="G17" s="67"/>
      <c r="H17" s="47">
        <v>1085000</v>
      </c>
      <c r="I17" s="44"/>
      <c r="J17" s="44"/>
      <c r="K17" s="44"/>
      <c r="L17" s="44"/>
      <c r="M17" s="44"/>
      <c r="N17" s="44"/>
      <c r="O17" s="44"/>
      <c r="P17" s="44"/>
      <c r="Q17" s="44"/>
    </row>
    <row r="18" spans="2:17" ht="15.75" customHeight="1" x14ac:dyDescent="0.25">
      <c r="B18" s="44"/>
      <c r="C18" s="44"/>
      <c r="D18" s="67" t="s">
        <v>129</v>
      </c>
      <c r="E18" s="67"/>
      <c r="F18" s="67"/>
      <c r="G18" s="67"/>
      <c r="H18" s="47">
        <v>3406830</v>
      </c>
      <c r="I18" s="44"/>
      <c r="J18" s="44"/>
      <c r="K18" s="44"/>
      <c r="L18" s="44"/>
      <c r="M18" s="44"/>
      <c r="N18" s="44"/>
      <c r="O18" s="44"/>
      <c r="P18" s="44"/>
      <c r="Q18" s="44"/>
    </row>
    <row r="19" spans="2:17" ht="15.75" customHeight="1" x14ac:dyDescent="0.25">
      <c r="B19" s="44"/>
      <c r="C19" s="44"/>
      <c r="D19" s="67" t="s">
        <v>130</v>
      </c>
      <c r="E19" s="67"/>
      <c r="F19" s="67"/>
      <c r="G19" s="67"/>
      <c r="H19" s="47">
        <v>495518</v>
      </c>
      <c r="I19" s="44"/>
      <c r="J19" s="44"/>
      <c r="K19" s="44"/>
      <c r="L19" s="44"/>
      <c r="M19" s="44"/>
      <c r="N19" s="44"/>
      <c r="O19" s="44"/>
      <c r="P19" s="44"/>
      <c r="Q19" s="44"/>
    </row>
    <row r="20" spans="2:17" ht="15.75" customHeight="1" x14ac:dyDescent="0.25">
      <c r="B20" s="44"/>
      <c r="C20" s="44"/>
      <c r="D20" s="67" t="s">
        <v>131</v>
      </c>
      <c r="E20" s="67"/>
      <c r="F20" s="67"/>
      <c r="G20" s="67"/>
      <c r="H20" s="47">
        <v>54400</v>
      </c>
      <c r="I20" s="44"/>
      <c r="J20" s="44"/>
      <c r="K20" s="44"/>
      <c r="L20" s="44"/>
      <c r="M20" s="44"/>
      <c r="N20" s="44"/>
      <c r="O20" s="44"/>
      <c r="P20" s="44"/>
      <c r="Q20" s="44"/>
    </row>
    <row r="21" spans="2:17" ht="15.75" customHeight="1" x14ac:dyDescent="0.25">
      <c r="B21" s="44"/>
      <c r="C21" s="44"/>
      <c r="D21" s="67" t="s">
        <v>132</v>
      </c>
      <c r="E21" s="67"/>
      <c r="F21" s="67"/>
      <c r="G21" s="67"/>
      <c r="H21" s="47">
        <v>4850</v>
      </c>
      <c r="I21" s="44"/>
      <c r="J21" s="44"/>
      <c r="K21" s="44"/>
      <c r="L21" s="44"/>
      <c r="M21" s="44"/>
      <c r="N21" s="44"/>
      <c r="O21" s="44"/>
      <c r="P21" s="44"/>
      <c r="Q21" s="44"/>
    </row>
    <row r="22" spans="2:17" ht="15.75" customHeight="1" x14ac:dyDescent="0.25">
      <c r="B22" s="44"/>
      <c r="C22" s="44"/>
      <c r="D22" s="67" t="s">
        <v>133</v>
      </c>
      <c r="E22" s="67"/>
      <c r="F22" s="67"/>
      <c r="G22" s="67"/>
      <c r="H22" s="47">
        <v>4728545</v>
      </c>
      <c r="I22" s="44"/>
      <c r="J22" s="44"/>
      <c r="K22" s="44"/>
      <c r="L22" s="44"/>
      <c r="M22" s="44"/>
      <c r="N22" s="44"/>
      <c r="O22" s="44"/>
      <c r="P22" s="44"/>
      <c r="Q22" s="44"/>
    </row>
    <row r="23" spans="2:17" ht="15.75" customHeight="1" x14ac:dyDescent="0.25">
      <c r="B23" s="44"/>
      <c r="C23" s="44"/>
      <c r="D23" s="67" t="s">
        <v>134</v>
      </c>
      <c r="E23" s="67"/>
      <c r="F23" s="67"/>
      <c r="G23" s="67"/>
      <c r="H23" s="47">
        <v>512475</v>
      </c>
      <c r="I23" s="44"/>
      <c r="J23" s="44"/>
      <c r="K23" s="44"/>
      <c r="L23" s="44"/>
      <c r="M23" s="44"/>
      <c r="N23" s="44"/>
      <c r="O23" s="44"/>
      <c r="P23" s="44"/>
      <c r="Q23" s="44"/>
    </row>
    <row r="24" spans="2:17" ht="15.75" customHeight="1" x14ac:dyDescent="0.25">
      <c r="B24" s="44"/>
      <c r="C24" s="44"/>
      <c r="D24" s="67" t="s">
        <v>135</v>
      </c>
      <c r="E24" s="67"/>
      <c r="F24" s="67"/>
      <c r="G24" s="67"/>
      <c r="H24" s="47">
        <v>1166610</v>
      </c>
      <c r="I24" s="44"/>
      <c r="J24" s="44"/>
      <c r="K24" s="44"/>
      <c r="L24" s="44"/>
      <c r="M24" s="44"/>
      <c r="N24" s="44"/>
      <c r="O24" s="44"/>
      <c r="P24" s="44"/>
      <c r="Q24" s="44"/>
    </row>
    <row r="25" spans="2:17" ht="15.75" customHeight="1" x14ac:dyDescent="0.25">
      <c r="B25" s="44"/>
      <c r="C25" s="44"/>
      <c r="D25" s="67" t="s">
        <v>136</v>
      </c>
      <c r="E25" s="67"/>
      <c r="F25" s="67"/>
      <c r="G25" s="67"/>
      <c r="H25" s="47">
        <v>2650</v>
      </c>
      <c r="I25" s="44"/>
      <c r="J25" s="44"/>
      <c r="K25" s="44"/>
      <c r="L25" s="44"/>
      <c r="M25" s="44"/>
      <c r="N25" s="44"/>
      <c r="O25" s="44"/>
      <c r="P25" s="44"/>
      <c r="Q25" s="44"/>
    </row>
    <row r="26" spans="2:17" ht="15.75" customHeight="1" x14ac:dyDescent="0.25">
      <c r="B26" s="44"/>
      <c r="C26" s="44"/>
      <c r="D26" s="67" t="s">
        <v>137</v>
      </c>
      <c r="E26" s="67"/>
      <c r="F26" s="67"/>
      <c r="G26" s="67"/>
      <c r="H26" s="47">
        <v>3000</v>
      </c>
      <c r="I26" s="44"/>
      <c r="J26" s="44"/>
      <c r="K26" s="44"/>
      <c r="L26" s="44"/>
      <c r="M26" s="44"/>
      <c r="N26" s="44"/>
      <c r="O26" s="44"/>
      <c r="P26" s="44"/>
      <c r="Q26" s="44"/>
    </row>
    <row r="27" spans="2:17" ht="15.75" customHeight="1" x14ac:dyDescent="0.25">
      <c r="B27" s="44"/>
      <c r="C27" s="44"/>
      <c r="D27" s="67" t="s">
        <v>138</v>
      </c>
      <c r="E27" s="67"/>
      <c r="F27" s="67"/>
      <c r="G27" s="67"/>
      <c r="H27" s="47">
        <v>399990</v>
      </c>
      <c r="I27" s="44"/>
      <c r="J27" s="44"/>
      <c r="K27" s="44"/>
      <c r="L27" s="44"/>
      <c r="M27" s="44"/>
      <c r="N27" s="44"/>
      <c r="O27" s="44"/>
      <c r="P27" s="44"/>
      <c r="Q27" s="44"/>
    </row>
    <row r="28" spans="2:17" ht="15.75" customHeight="1" x14ac:dyDescent="0.25">
      <c r="B28" s="44"/>
      <c r="C28" s="44"/>
      <c r="D28" s="67" t="s">
        <v>139</v>
      </c>
      <c r="E28" s="67"/>
      <c r="F28" s="67"/>
      <c r="G28" s="67"/>
      <c r="H28" s="47">
        <v>140000</v>
      </c>
      <c r="I28" s="44"/>
      <c r="J28" s="44"/>
      <c r="K28" s="44"/>
      <c r="L28" s="44"/>
      <c r="M28" s="44"/>
      <c r="N28" s="44"/>
      <c r="O28" s="44"/>
      <c r="P28" s="44"/>
      <c r="Q28" s="44"/>
    </row>
    <row r="29" spans="2:17" ht="15.75" customHeight="1" x14ac:dyDescent="0.25">
      <c r="B29" s="44"/>
      <c r="C29" s="44"/>
      <c r="D29" s="67" t="s">
        <v>140</v>
      </c>
      <c r="E29" s="67"/>
      <c r="F29" s="67"/>
      <c r="G29" s="67"/>
      <c r="H29" s="47">
        <v>2649800</v>
      </c>
      <c r="I29" s="44"/>
      <c r="J29" s="44"/>
      <c r="K29" s="44"/>
      <c r="L29" s="44"/>
      <c r="M29" s="44"/>
      <c r="N29" s="44"/>
      <c r="O29" s="44"/>
      <c r="P29" s="44"/>
      <c r="Q29" s="44"/>
    </row>
    <row r="30" spans="2:17" ht="15.75" customHeight="1" x14ac:dyDescent="0.25">
      <c r="B30" s="44"/>
      <c r="C30" s="44"/>
      <c r="D30" s="67" t="s">
        <v>141</v>
      </c>
      <c r="E30" s="67"/>
      <c r="F30" s="67"/>
      <c r="G30" s="67"/>
      <c r="H30" s="47">
        <v>1159168.6499999999</v>
      </c>
      <c r="I30" s="44"/>
      <c r="J30" s="44"/>
      <c r="K30" s="44"/>
      <c r="L30" s="44"/>
      <c r="M30" s="44"/>
      <c r="N30" s="44"/>
      <c r="O30" s="44"/>
      <c r="P30" s="44"/>
      <c r="Q30" s="44"/>
    </row>
    <row r="31" spans="2:17" ht="15.75" customHeight="1" x14ac:dyDescent="0.25">
      <c r="B31" s="44"/>
      <c r="C31" s="44"/>
      <c r="D31" s="44"/>
      <c r="E31" s="44"/>
      <c r="F31" s="44"/>
      <c r="G31" s="44"/>
      <c r="H31" s="45"/>
      <c r="I31" s="44"/>
      <c r="J31" s="44"/>
      <c r="K31" s="44"/>
      <c r="L31" s="44"/>
      <c r="M31" s="44"/>
      <c r="N31" s="44"/>
      <c r="O31" s="44"/>
      <c r="P31" s="44"/>
      <c r="Q31" s="44"/>
    </row>
    <row r="32" spans="2:17" ht="15.75" customHeight="1" thickBot="1" x14ac:dyDescent="0.3">
      <c r="B32" s="44"/>
      <c r="C32" s="44"/>
      <c r="D32" s="68" t="s">
        <v>142</v>
      </c>
      <c r="E32" s="68"/>
      <c r="F32" s="68"/>
      <c r="G32" s="68"/>
      <c r="H32" s="48">
        <f>SUM(H12:H31)</f>
        <v>129133632.31</v>
      </c>
      <c r="I32" s="44"/>
      <c r="J32" s="44"/>
      <c r="K32" s="44"/>
      <c r="L32" s="44"/>
      <c r="M32" s="44"/>
      <c r="N32" s="44"/>
      <c r="O32" s="44"/>
      <c r="P32" s="44"/>
      <c r="Q32" s="44"/>
    </row>
    <row r="33" spans="2:18" ht="15.75" customHeight="1" thickTop="1" x14ac:dyDescent="0.25"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</row>
    <row r="35" spans="2:18" ht="25.5" customHeight="1" x14ac:dyDescent="0.25">
      <c r="B35" s="56" t="s">
        <v>66</v>
      </c>
      <c r="C35" s="57" t="s">
        <v>94</v>
      </c>
      <c r="D35" s="57" t="s">
        <v>93</v>
      </c>
      <c r="E35" s="61" t="s">
        <v>91</v>
      </c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3"/>
    </row>
    <row r="36" spans="2:18" x14ac:dyDescent="0.25">
      <c r="B36" s="56"/>
      <c r="C36" s="58"/>
      <c r="D36" s="58"/>
      <c r="E36" s="12" t="s">
        <v>79</v>
      </c>
      <c r="F36" s="12" t="s">
        <v>80</v>
      </c>
      <c r="G36" s="12" t="s">
        <v>81</v>
      </c>
      <c r="H36" s="12" t="s">
        <v>82</v>
      </c>
      <c r="I36" s="13" t="s">
        <v>83</v>
      </c>
      <c r="J36" s="12" t="s">
        <v>84</v>
      </c>
      <c r="K36" s="13" t="s">
        <v>85</v>
      </c>
      <c r="L36" s="12" t="s">
        <v>86</v>
      </c>
      <c r="M36" s="12" t="s">
        <v>87</v>
      </c>
      <c r="N36" s="12" t="s">
        <v>88</v>
      </c>
      <c r="O36" s="12" t="s">
        <v>89</v>
      </c>
      <c r="P36" s="13" t="s">
        <v>90</v>
      </c>
      <c r="Q36" s="12" t="s">
        <v>78</v>
      </c>
    </row>
    <row r="37" spans="2:18" x14ac:dyDescent="0.25">
      <c r="B37" s="1" t="s">
        <v>0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2:18" x14ac:dyDescent="0.25">
      <c r="B38" s="3" t="s">
        <v>1</v>
      </c>
      <c r="C38" s="27">
        <f>+C39+C40+C41+C42+C43</f>
        <v>95189329</v>
      </c>
      <c r="D38" s="27">
        <f>+D39+D40+D41+D42+D43</f>
        <v>105926083</v>
      </c>
      <c r="E38" s="27">
        <f>+E39+E40+E41+E42+E43</f>
        <v>5534540.3300000001</v>
      </c>
      <c r="F38" s="27">
        <f>+F39+F40+F41+F42+F43</f>
        <v>5700707.2199999997</v>
      </c>
      <c r="G38" s="27">
        <f t="shared" ref="G38:P38" si="0">+G39+G40+G41+G42+G43</f>
        <v>8959985.8900000006</v>
      </c>
      <c r="H38" s="27">
        <f t="shared" si="0"/>
        <v>7054400.9800000004</v>
      </c>
      <c r="I38" s="27">
        <f t="shared" si="0"/>
        <v>6112357.1100000003</v>
      </c>
      <c r="J38" s="27">
        <f t="shared" si="0"/>
        <v>10148967.6</v>
      </c>
      <c r="K38" s="27">
        <f t="shared" si="0"/>
        <v>6609773.1100000003</v>
      </c>
      <c r="L38" s="27">
        <f t="shared" si="0"/>
        <v>7960284.6299999999</v>
      </c>
      <c r="M38" s="27">
        <f t="shared" si="0"/>
        <v>6991340.8099999996</v>
      </c>
      <c r="N38" s="27">
        <f t="shared" si="0"/>
        <v>6863927.2199999997</v>
      </c>
      <c r="O38" s="27">
        <f t="shared" si="0"/>
        <v>0</v>
      </c>
      <c r="P38" s="27">
        <f t="shared" si="0"/>
        <v>0</v>
      </c>
      <c r="Q38" s="27">
        <f>+E38+F38+G38+H38+I38+J38+K38+L38+M38+N38+O38+P38</f>
        <v>71936284.900000006</v>
      </c>
    </row>
    <row r="39" spans="2:18" x14ac:dyDescent="0.25">
      <c r="B39" s="4" t="s">
        <v>2</v>
      </c>
      <c r="C39" s="22">
        <v>72520840</v>
      </c>
      <c r="D39" s="41">
        <v>80943654</v>
      </c>
      <c r="E39" s="22">
        <v>4757360</v>
      </c>
      <c r="F39" s="22">
        <v>4893772.5999999996</v>
      </c>
      <c r="G39" s="22">
        <v>7834556.0999999996</v>
      </c>
      <c r="H39" s="22">
        <v>5132994.99</v>
      </c>
      <c r="I39" s="22">
        <v>5187444.4400000004</v>
      </c>
      <c r="J39" s="41">
        <f>+'P3 Ejecucion '!H12</f>
        <v>5427340</v>
      </c>
      <c r="K39" s="22">
        <f>+'P3 Ejecucion '!I12</f>
        <v>5710350</v>
      </c>
      <c r="L39" s="22">
        <v>6937203.21</v>
      </c>
      <c r="M39" s="22">
        <f>+'P3 Ejecucion '!K12</f>
        <v>6008533.3899999997</v>
      </c>
      <c r="N39" s="41">
        <v>5853903.5099999998</v>
      </c>
      <c r="O39" s="22"/>
      <c r="P39" s="37"/>
      <c r="Q39" s="31">
        <f>SUM(E39:P39)</f>
        <v>57743458.239999995</v>
      </c>
    </row>
    <row r="40" spans="2:18" x14ac:dyDescent="0.25">
      <c r="B40" s="4" t="s">
        <v>3</v>
      </c>
      <c r="C40" s="22">
        <v>12584870</v>
      </c>
      <c r="D40" s="41">
        <v>12633210</v>
      </c>
      <c r="E40" s="22">
        <v>51000</v>
      </c>
      <c r="F40" s="26">
        <v>74131.97</v>
      </c>
      <c r="G40" s="22">
        <v>167524.12</v>
      </c>
      <c r="H40" s="22">
        <v>1146475.3999999999</v>
      </c>
      <c r="I40" s="22">
        <v>134345.06</v>
      </c>
      <c r="J40" s="41">
        <f>+'P3 Ejecucion '!H13</f>
        <v>3892544.33</v>
      </c>
      <c r="K40" s="22">
        <f>+'P3 Ejecucion '!I13</f>
        <v>27023.98</v>
      </c>
      <c r="L40" s="22">
        <v>112376.6</v>
      </c>
      <c r="M40" s="22">
        <f>+'P3 Ejecucion '!K13</f>
        <v>89203.96</v>
      </c>
      <c r="N40" s="41">
        <v>122934.84</v>
      </c>
      <c r="O40" s="22"/>
      <c r="P40" s="37"/>
      <c r="Q40" s="31">
        <f>SUM(E40:P40)</f>
        <v>5817560.2599999998</v>
      </c>
    </row>
    <row r="41" spans="2:18" x14ac:dyDescent="0.25">
      <c r="B41" s="4" t="s">
        <v>4</v>
      </c>
      <c r="C41" s="22">
        <v>100000</v>
      </c>
      <c r="D41" s="22">
        <v>100000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37"/>
      <c r="Q41" s="31">
        <f>SUM(E41:P41)</f>
        <v>0</v>
      </c>
      <c r="R41" s="14"/>
    </row>
    <row r="42" spans="2:18" x14ac:dyDescent="0.25">
      <c r="B42" s="4" t="s">
        <v>5</v>
      </c>
      <c r="C42" s="22">
        <v>150000</v>
      </c>
      <c r="D42" s="22">
        <v>150000</v>
      </c>
      <c r="E42" s="22">
        <v>0</v>
      </c>
      <c r="F42" s="22">
        <v>0</v>
      </c>
      <c r="G42" s="22">
        <v>0</v>
      </c>
      <c r="H42" s="22"/>
      <c r="I42" s="22"/>
      <c r="J42" s="22">
        <v>0</v>
      </c>
      <c r="K42" s="22">
        <v>0</v>
      </c>
      <c r="L42" s="22">
        <v>0</v>
      </c>
      <c r="M42" s="22">
        <v>0</v>
      </c>
      <c r="N42" s="22"/>
      <c r="O42" s="22"/>
      <c r="P42" s="37"/>
      <c r="Q42" s="31">
        <f>SUM(E42:P42)</f>
        <v>0</v>
      </c>
    </row>
    <row r="43" spans="2:18" x14ac:dyDescent="0.25">
      <c r="B43" s="4" t="str">
        <f>+'P1 Presupuesto Aprobado'!C17</f>
        <v>2.1.5 - CONTRIBUCIONES A LA SEGURIDAD SOCIAL</v>
      </c>
      <c r="C43" s="22">
        <v>9833619</v>
      </c>
      <c r="D43" s="41">
        <v>12099219</v>
      </c>
      <c r="E43" s="22">
        <v>726180.33</v>
      </c>
      <c r="F43" s="22">
        <v>732802.65</v>
      </c>
      <c r="G43" s="22">
        <v>957905.67</v>
      </c>
      <c r="H43" s="22">
        <v>774930.59</v>
      </c>
      <c r="I43" s="22">
        <v>790567.61</v>
      </c>
      <c r="J43" s="41">
        <f>+'P3 Ejecucion '!H15</f>
        <v>829083.27</v>
      </c>
      <c r="K43" s="22">
        <f>+'P3 Ejecucion '!I15</f>
        <v>872399.13</v>
      </c>
      <c r="L43" s="22">
        <v>910704.82</v>
      </c>
      <c r="M43" s="41">
        <v>893603.46</v>
      </c>
      <c r="N43" s="41">
        <v>887088.87</v>
      </c>
      <c r="O43" s="22"/>
      <c r="P43" s="37"/>
      <c r="Q43" s="31">
        <f t="shared" ref="Q43:Q53" si="1">SUM(E43:P43)</f>
        <v>8375266.3999999994</v>
      </c>
    </row>
    <row r="44" spans="2:18" s="28" customFormat="1" x14ac:dyDescent="0.25">
      <c r="B44" s="49" t="s">
        <v>144</v>
      </c>
      <c r="C44" s="27">
        <f>+C45+C46+C47+C48+C49+C50+C51+C52+C53</f>
        <v>16714939</v>
      </c>
      <c r="D44" s="27">
        <f t="shared" ref="D44:N44" si="2">+D45+D46+D47+D48+D49+D50+D51+D52+D53</f>
        <v>26446601.049999997</v>
      </c>
      <c r="E44" s="27">
        <f t="shared" si="2"/>
        <v>431846.66000000003</v>
      </c>
      <c r="F44" s="27">
        <f t="shared" si="2"/>
        <v>1141817.8700000001</v>
      </c>
      <c r="G44" s="27">
        <f t="shared" si="2"/>
        <v>1147142.3500000001</v>
      </c>
      <c r="H44" s="27">
        <f t="shared" si="2"/>
        <v>2457477</v>
      </c>
      <c r="I44" s="27">
        <f>+I45+I46+I47+I48+I49+I50+I51+I52+I53</f>
        <v>842788.87</v>
      </c>
      <c r="J44" s="27">
        <f>+J45+J46+J47+J48+J49+J50+J51+J52+J53</f>
        <v>-859281.52</v>
      </c>
      <c r="K44" s="27">
        <f t="shared" si="2"/>
        <v>1591530.77</v>
      </c>
      <c r="L44" s="27">
        <f t="shared" si="2"/>
        <v>3803759.39</v>
      </c>
      <c r="M44" s="27">
        <f t="shared" si="2"/>
        <v>1412032.22</v>
      </c>
      <c r="N44" s="27">
        <f t="shared" si="2"/>
        <v>2098927.83</v>
      </c>
      <c r="O44" s="27"/>
      <c r="P44" s="27"/>
      <c r="Q44" s="32">
        <f t="shared" si="1"/>
        <v>14068041.440000001</v>
      </c>
    </row>
    <row r="45" spans="2:18" x14ac:dyDescent="0.25">
      <c r="B45" s="4" t="s">
        <v>8</v>
      </c>
      <c r="C45" s="22">
        <v>7685752</v>
      </c>
      <c r="D45" s="41">
        <v>11360252</v>
      </c>
      <c r="E45" s="37">
        <v>422228.4</v>
      </c>
      <c r="F45" s="37">
        <v>609238.01</v>
      </c>
      <c r="G45" s="37">
        <v>914177.18</v>
      </c>
      <c r="H45" s="22">
        <v>661238.07999999996</v>
      </c>
      <c r="I45" s="22">
        <v>688968.61</v>
      </c>
      <c r="J45" s="41">
        <f>+'P3 Ejecucion '!H17</f>
        <v>640981.22</v>
      </c>
      <c r="K45" s="22">
        <f>+'P3 Ejecucion '!I17</f>
        <v>867648.59</v>
      </c>
      <c r="L45" s="22">
        <v>835337.08</v>
      </c>
      <c r="M45" s="41">
        <v>766032.41</v>
      </c>
      <c r="N45" s="41">
        <v>853116.97</v>
      </c>
      <c r="O45" s="22"/>
      <c r="P45" s="22"/>
      <c r="Q45" s="31">
        <f t="shared" si="1"/>
        <v>7258966.5499999998</v>
      </c>
    </row>
    <row r="46" spans="2:18" x14ac:dyDescent="0.25">
      <c r="B46" s="4" t="s">
        <v>9</v>
      </c>
      <c r="C46" s="22">
        <v>1512988</v>
      </c>
      <c r="D46" s="41">
        <v>2247661</v>
      </c>
      <c r="E46" s="22"/>
      <c r="F46" s="22">
        <v>84363.55</v>
      </c>
      <c r="G46" s="22">
        <v>223346.91</v>
      </c>
      <c r="H46" s="22">
        <v>74448.97</v>
      </c>
      <c r="I46" s="22"/>
      <c r="J46" s="22"/>
      <c r="K46" s="22">
        <v>55669.38</v>
      </c>
      <c r="L46" s="41">
        <v>204990.4</v>
      </c>
      <c r="M46" s="41">
        <v>9278.23</v>
      </c>
      <c r="N46" s="41">
        <v>9278.23</v>
      </c>
      <c r="O46" s="22"/>
      <c r="P46" s="22"/>
      <c r="Q46" s="31">
        <f t="shared" si="1"/>
        <v>661375.67000000004</v>
      </c>
    </row>
    <row r="47" spans="2:18" x14ac:dyDescent="0.25">
      <c r="B47" s="4" t="s">
        <v>10</v>
      </c>
      <c r="C47" s="22">
        <v>750000</v>
      </c>
      <c r="D47" s="22">
        <v>750000</v>
      </c>
      <c r="E47" s="22"/>
      <c r="F47" s="22"/>
      <c r="G47" s="22"/>
      <c r="H47" s="22"/>
      <c r="I47" s="22"/>
      <c r="J47" s="22"/>
      <c r="K47" s="22"/>
      <c r="L47" s="41">
        <v>219995</v>
      </c>
      <c r="M47" s="22"/>
      <c r="N47" s="41">
        <v>154300</v>
      </c>
      <c r="O47" s="22"/>
      <c r="P47" s="22"/>
      <c r="Q47" s="31">
        <f t="shared" si="1"/>
        <v>374295</v>
      </c>
    </row>
    <row r="48" spans="2:18" x14ac:dyDescent="0.25">
      <c r="B48" s="4" t="s">
        <v>11</v>
      </c>
      <c r="C48" s="22">
        <v>86500</v>
      </c>
      <c r="D48" s="41">
        <v>277509</v>
      </c>
      <c r="E48" s="22"/>
      <c r="F48" s="22"/>
      <c r="G48" s="22"/>
      <c r="H48" s="22">
        <v>6135.99</v>
      </c>
      <c r="I48" s="22">
        <v>3540</v>
      </c>
      <c r="J48" s="41">
        <f>+'P3 Ejecucion '!H20</f>
        <v>2360</v>
      </c>
      <c r="K48" s="22">
        <v>3501</v>
      </c>
      <c r="L48" s="41">
        <v>35418</v>
      </c>
      <c r="M48">
        <v>309.39999999999998</v>
      </c>
      <c r="N48" s="41">
        <v>28574.45</v>
      </c>
      <c r="O48" s="22"/>
      <c r="P48" s="22"/>
      <c r="Q48" s="31">
        <f t="shared" si="1"/>
        <v>79838.84</v>
      </c>
    </row>
    <row r="49" spans="2:17" x14ac:dyDescent="0.25">
      <c r="B49" s="4" t="s">
        <v>12</v>
      </c>
      <c r="C49" s="22">
        <v>377100</v>
      </c>
      <c r="D49" s="41">
        <v>502494.84</v>
      </c>
      <c r="E49" s="22"/>
      <c r="F49" s="22"/>
      <c r="G49" s="22"/>
      <c r="H49" s="22">
        <v>13806</v>
      </c>
      <c r="I49" s="22"/>
      <c r="J49" s="22"/>
      <c r="K49" s="22"/>
      <c r="L49" s="22"/>
      <c r="M49" s="22"/>
      <c r="N49" s="41">
        <v>69000</v>
      </c>
      <c r="O49" s="22"/>
      <c r="P49" s="22"/>
      <c r="Q49" s="31">
        <f t="shared" si="1"/>
        <v>82806</v>
      </c>
    </row>
    <row r="50" spans="2:17" x14ac:dyDescent="0.25">
      <c r="B50" s="4" t="s">
        <v>13</v>
      </c>
      <c r="C50" s="22">
        <v>754000</v>
      </c>
      <c r="D50" s="41">
        <v>1116000</v>
      </c>
      <c r="E50" s="22">
        <v>9618.26</v>
      </c>
      <c r="F50" s="22">
        <v>426016.31</v>
      </c>
      <c r="G50" s="22">
        <v>9618.26</v>
      </c>
      <c r="H50" s="22">
        <v>28592.26</v>
      </c>
      <c r="I50" s="22"/>
      <c r="J50" s="22"/>
      <c r="K50" s="22">
        <v>8443</v>
      </c>
      <c r="L50" s="41">
        <v>37721.26</v>
      </c>
      <c r="M50" s="41">
        <v>383437.88</v>
      </c>
      <c r="N50" s="41">
        <v>22237.35</v>
      </c>
      <c r="O50" s="22"/>
      <c r="P50" s="22"/>
      <c r="Q50" s="31">
        <f t="shared" si="1"/>
        <v>925684.58</v>
      </c>
    </row>
    <row r="51" spans="2:17" x14ac:dyDescent="0.25">
      <c r="B51" s="4" t="s">
        <v>14</v>
      </c>
      <c r="C51" s="22">
        <v>1712960</v>
      </c>
      <c r="D51" s="41">
        <v>2664809.4900000002</v>
      </c>
      <c r="E51" s="22"/>
      <c r="F51" s="22">
        <v>21000</v>
      </c>
      <c r="G51" s="22"/>
      <c r="H51" s="22"/>
      <c r="I51" s="22">
        <v>9618.26</v>
      </c>
      <c r="J51" s="41">
        <f>+'P3 Ejecucion '!H23</f>
        <v>19105.259999999998</v>
      </c>
      <c r="K51" s="22"/>
      <c r="L51" s="41">
        <v>14910.01</v>
      </c>
      <c r="M51" s="41">
        <v>109386</v>
      </c>
      <c r="N51" s="41">
        <v>31010.400000000001</v>
      </c>
      <c r="O51" s="22"/>
      <c r="P51" s="22"/>
      <c r="Q51" s="31">
        <f t="shared" si="1"/>
        <v>205029.93</v>
      </c>
    </row>
    <row r="52" spans="2:17" x14ac:dyDescent="0.25">
      <c r="B52" s="4" t="s">
        <v>15</v>
      </c>
      <c r="C52" s="22">
        <v>1687589</v>
      </c>
      <c r="D52" s="41">
        <v>3419392.23</v>
      </c>
      <c r="E52" s="22"/>
      <c r="F52" s="22">
        <v>1200</v>
      </c>
      <c r="G52" s="22"/>
      <c r="H52" s="22">
        <v>1585918</v>
      </c>
      <c r="I52" s="22">
        <v>42250</v>
      </c>
      <c r="J52" s="41">
        <f>+'P3 Ejecucion '!H25</f>
        <v>-1584268</v>
      </c>
      <c r="K52" s="22">
        <v>63720</v>
      </c>
      <c r="L52" s="41">
        <v>1816970.21</v>
      </c>
      <c r="M52" s="41">
        <v>143588.29999999999</v>
      </c>
      <c r="N52" s="41">
        <v>21736.63</v>
      </c>
      <c r="O52" s="22"/>
      <c r="P52" s="22"/>
      <c r="Q52" s="31">
        <f t="shared" si="1"/>
        <v>2091115.14</v>
      </c>
    </row>
    <row r="53" spans="2:17" x14ac:dyDescent="0.25">
      <c r="B53" s="4" t="s">
        <v>16</v>
      </c>
      <c r="C53" s="22">
        <v>2148050</v>
      </c>
      <c r="D53" s="41">
        <v>4108482.49</v>
      </c>
      <c r="E53" s="22"/>
      <c r="F53" s="22"/>
      <c r="G53" s="22"/>
      <c r="H53" s="22">
        <v>87337.7</v>
      </c>
      <c r="I53" s="22">
        <v>98412</v>
      </c>
      <c r="J53" s="41">
        <f>+'P3 Ejecucion '!H26</f>
        <v>62540</v>
      </c>
      <c r="K53" s="22">
        <v>592548.80000000005</v>
      </c>
      <c r="L53" s="41">
        <v>638417.43000000005</v>
      </c>
      <c r="M53" s="22"/>
      <c r="N53" s="41">
        <v>909673.8</v>
      </c>
      <c r="O53" s="22"/>
      <c r="P53" s="22"/>
      <c r="Q53" s="31">
        <f t="shared" si="1"/>
        <v>2388929.7300000004</v>
      </c>
    </row>
    <row r="54" spans="2:17" x14ac:dyDescent="0.25">
      <c r="B54" s="3" t="s">
        <v>17</v>
      </c>
      <c r="C54" s="27">
        <f>+C55+C56+C57+C58+C59+C60+C63+C64+C65</f>
        <v>38196790</v>
      </c>
      <c r="D54" s="27">
        <f>+D55+D56+D57+D58+D59+D60+D63+D64+D65</f>
        <v>27190873.949999999</v>
      </c>
      <c r="E54" s="22">
        <v>0</v>
      </c>
      <c r="F54" s="27">
        <f>+F55+F56+F57+F58+F59+F60+F63+F64</f>
        <v>313600</v>
      </c>
      <c r="G54" s="27">
        <f>+G55+G56+G57+G58+G59+G60+G63+G64</f>
        <v>285203.12</v>
      </c>
      <c r="H54" s="27">
        <f t="shared" ref="H54:O54" si="3">+H55+H56+H57+H58+H59+H60+H63+H64+H65</f>
        <v>1037308.9100000001</v>
      </c>
      <c r="I54" s="27">
        <f t="shared" si="3"/>
        <v>811562.5</v>
      </c>
      <c r="J54" s="27">
        <f t="shared" si="3"/>
        <v>2188962.94</v>
      </c>
      <c r="K54" s="27">
        <f t="shared" si="3"/>
        <v>1543065.67</v>
      </c>
      <c r="L54" s="27">
        <f t="shared" si="3"/>
        <v>2053426.99</v>
      </c>
      <c r="M54" s="27">
        <f t="shared" si="3"/>
        <v>1320073.1500000001</v>
      </c>
      <c r="N54" s="27">
        <f t="shared" si="3"/>
        <v>965745.73</v>
      </c>
      <c r="O54" s="27">
        <f t="shared" si="3"/>
        <v>0</v>
      </c>
      <c r="P54" s="27">
        <f>+P55+P56+P57+P59+P60+P63+P65</f>
        <v>0</v>
      </c>
      <c r="Q54" s="32">
        <f>SUM(E54:P54)</f>
        <v>10518949.010000002</v>
      </c>
    </row>
    <row r="55" spans="2:17" x14ac:dyDescent="0.25">
      <c r="B55" s="4" t="s">
        <v>18</v>
      </c>
      <c r="C55" s="22">
        <v>1682489</v>
      </c>
      <c r="D55" s="41">
        <v>1792821</v>
      </c>
      <c r="E55" s="22"/>
      <c r="F55" s="22"/>
      <c r="G55" s="22"/>
      <c r="H55" s="22">
        <v>275661.8</v>
      </c>
      <c r="I55" s="22">
        <v>57727</v>
      </c>
      <c r="J55" s="41">
        <f>+'P3 Ejecucion '!H28</f>
        <v>206376.8</v>
      </c>
      <c r="K55" s="22">
        <f>+'P3 Ejecucion '!I28</f>
        <v>87555</v>
      </c>
      <c r="L55" s="41">
        <v>115580.6</v>
      </c>
      <c r="M55" s="41">
        <v>13780</v>
      </c>
      <c r="N55" s="41">
        <v>309707.12</v>
      </c>
      <c r="O55" s="22"/>
      <c r="P55" s="22"/>
      <c r="Q55" s="43">
        <f t="shared" ref="Q55:Q65" si="4">SUM(E55:P55)</f>
        <v>1066388.3199999998</v>
      </c>
    </row>
    <row r="56" spans="2:17" x14ac:dyDescent="0.25">
      <c r="B56" s="4" t="s">
        <v>19</v>
      </c>
      <c r="C56" s="22">
        <v>824915</v>
      </c>
      <c r="D56" s="41">
        <v>1945526</v>
      </c>
      <c r="E56" s="22"/>
      <c r="F56" s="22"/>
      <c r="G56" s="22">
        <v>16071.6</v>
      </c>
      <c r="H56" s="22"/>
      <c r="I56" s="22"/>
      <c r="J56" s="22"/>
      <c r="K56" s="22">
        <f>+'P3 Ejecucion '!I29</f>
        <v>29116.5</v>
      </c>
      <c r="L56" s="41">
        <v>53592</v>
      </c>
      <c r="M56" s="41">
        <v>771230.3</v>
      </c>
      <c r="N56" s="22"/>
      <c r="O56" s="22"/>
      <c r="P56" s="22"/>
      <c r="Q56" s="43">
        <f t="shared" si="4"/>
        <v>870010.4</v>
      </c>
    </row>
    <row r="57" spans="2:17" x14ac:dyDescent="0.25">
      <c r="B57" s="4" t="s">
        <v>20</v>
      </c>
      <c r="C57" s="22">
        <v>1961037</v>
      </c>
      <c r="D57" s="41">
        <v>3259333.28</v>
      </c>
      <c r="E57" s="22"/>
      <c r="F57" s="22"/>
      <c r="G57" s="22"/>
      <c r="H57" s="22">
        <v>178160.25</v>
      </c>
      <c r="I57" s="22"/>
      <c r="J57" s="41">
        <f>+'P3 Ejecucion '!H30</f>
        <v>1112386</v>
      </c>
      <c r="K57" s="22"/>
      <c r="L57" s="41">
        <v>322801.74</v>
      </c>
      <c r="M57" s="22"/>
      <c r="N57">
        <v>400</v>
      </c>
      <c r="O57" s="22"/>
      <c r="P57" s="22"/>
      <c r="Q57" s="43">
        <f t="shared" si="4"/>
        <v>1613747.99</v>
      </c>
    </row>
    <row r="58" spans="2:17" x14ac:dyDescent="0.25">
      <c r="B58" s="4" t="s">
        <v>21</v>
      </c>
      <c r="C58" s="22">
        <v>100000</v>
      </c>
      <c r="D58" s="41">
        <v>108100</v>
      </c>
      <c r="E58" s="22"/>
      <c r="F58" s="22"/>
      <c r="G58" s="22"/>
      <c r="H58" s="22"/>
      <c r="I58" s="22"/>
      <c r="J58" s="22"/>
      <c r="K58" s="22">
        <v>13629</v>
      </c>
      <c r="L58" s="22"/>
      <c r="M58" s="41">
        <v>19053.400000000001</v>
      </c>
      <c r="N58" s="22"/>
      <c r="O58" s="22"/>
      <c r="P58" s="22"/>
      <c r="Q58" s="43">
        <f t="shared" si="4"/>
        <v>32682.400000000001</v>
      </c>
    </row>
    <row r="59" spans="2:17" x14ac:dyDescent="0.25">
      <c r="B59" s="4" t="s">
        <v>22</v>
      </c>
      <c r="C59" s="22">
        <v>740009</v>
      </c>
      <c r="D59" s="41">
        <v>1374534</v>
      </c>
      <c r="E59" s="22"/>
      <c r="F59" s="22"/>
      <c r="G59" s="22"/>
      <c r="H59" s="22">
        <v>172750</v>
      </c>
      <c r="I59" s="22"/>
      <c r="J59" s="41">
        <f>+'P3 Ejecucion '!H32</f>
        <v>154020.68</v>
      </c>
      <c r="K59" s="22">
        <v>86612</v>
      </c>
      <c r="L59" s="41">
        <v>141644.20000000001</v>
      </c>
      <c r="M59" s="22"/>
      <c r="N59" s="41">
        <v>226413.18</v>
      </c>
      <c r="O59" s="22"/>
      <c r="P59" s="22"/>
      <c r="Q59" s="43">
        <f t="shared" si="4"/>
        <v>781440.06</v>
      </c>
    </row>
    <row r="60" spans="2:17" x14ac:dyDescent="0.25">
      <c r="B60" s="4" t="s">
        <v>23</v>
      </c>
      <c r="C60" s="22">
        <v>17353571</v>
      </c>
      <c r="D60" s="41">
        <v>3176325.7</v>
      </c>
      <c r="E60" s="22"/>
      <c r="F60" s="22"/>
      <c r="G60" s="22"/>
      <c r="H60" s="22">
        <v>13883.88</v>
      </c>
      <c r="I60" s="22"/>
      <c r="J60" s="22"/>
      <c r="K60" s="22">
        <v>90127.46</v>
      </c>
      <c r="L60" s="41">
        <v>87148.800000000003</v>
      </c>
      <c r="M60" s="22"/>
      <c r="N60" s="41">
        <v>6012.61</v>
      </c>
      <c r="O60" s="22"/>
      <c r="P60" s="22"/>
      <c r="Q60" s="43">
        <f t="shared" si="4"/>
        <v>197172.75</v>
      </c>
    </row>
    <row r="61" spans="2:17" x14ac:dyDescent="0.25">
      <c r="B61" s="56" t="s">
        <v>66</v>
      </c>
      <c r="C61" s="57" t="s">
        <v>94</v>
      </c>
      <c r="D61" s="57" t="s">
        <v>93</v>
      </c>
      <c r="E61" s="61" t="s">
        <v>91</v>
      </c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3"/>
    </row>
    <row r="62" spans="2:17" x14ac:dyDescent="0.25">
      <c r="B62" s="56"/>
      <c r="C62" s="58"/>
      <c r="D62" s="58"/>
      <c r="E62" s="12" t="s">
        <v>79</v>
      </c>
      <c r="F62" s="12" t="s">
        <v>80</v>
      </c>
      <c r="G62" s="12" t="s">
        <v>81</v>
      </c>
      <c r="H62" s="12" t="s">
        <v>82</v>
      </c>
      <c r="I62" s="13" t="s">
        <v>83</v>
      </c>
      <c r="J62" s="12" t="s">
        <v>84</v>
      </c>
      <c r="K62" s="13" t="s">
        <v>85</v>
      </c>
      <c r="L62" s="12" t="s">
        <v>86</v>
      </c>
      <c r="M62" s="12" t="s">
        <v>87</v>
      </c>
      <c r="N62" s="12" t="s">
        <v>88</v>
      </c>
      <c r="O62" s="12" t="s">
        <v>89</v>
      </c>
      <c r="P62" s="13" t="s">
        <v>90</v>
      </c>
      <c r="Q62" s="12" t="s">
        <v>78</v>
      </c>
    </row>
    <row r="63" spans="2:17" x14ac:dyDescent="0.25">
      <c r="B63" s="4" t="s">
        <v>24</v>
      </c>
      <c r="C63" s="22">
        <v>8684066</v>
      </c>
      <c r="D63" s="41">
        <v>8965535.1600000001</v>
      </c>
      <c r="E63" s="22"/>
      <c r="F63" s="22">
        <v>313600</v>
      </c>
      <c r="G63" s="22">
        <v>269131.52000000002</v>
      </c>
      <c r="H63" s="22">
        <v>6322.18</v>
      </c>
      <c r="I63" s="22">
        <v>627630.74</v>
      </c>
      <c r="J63" s="41">
        <f>+'P3 Ejecucion '!H34</f>
        <v>257544.21</v>
      </c>
      <c r="K63" s="22">
        <v>240306.4</v>
      </c>
      <c r="L63" s="41">
        <v>486978.66</v>
      </c>
      <c r="M63" s="41">
        <v>313533.92</v>
      </c>
      <c r="N63" s="41">
        <v>354625.49</v>
      </c>
      <c r="O63" s="22"/>
      <c r="P63" s="22"/>
      <c r="Q63" s="43">
        <f t="shared" si="4"/>
        <v>2869673.12</v>
      </c>
    </row>
    <row r="64" spans="2:17" hidden="1" x14ac:dyDescent="0.25">
      <c r="B64" s="4" t="s">
        <v>25</v>
      </c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32">
        <f t="shared" si="4"/>
        <v>0</v>
      </c>
    </row>
    <row r="65" spans="2:17" x14ac:dyDescent="0.25">
      <c r="B65" s="4" t="s">
        <v>26</v>
      </c>
      <c r="C65" s="22">
        <v>6850703</v>
      </c>
      <c r="D65" s="41">
        <v>6568698.8099999996</v>
      </c>
      <c r="E65" s="22"/>
      <c r="F65" s="22"/>
      <c r="G65" s="22"/>
      <c r="H65" s="22">
        <v>390530.8</v>
      </c>
      <c r="I65" s="22">
        <v>126204.76</v>
      </c>
      <c r="J65" s="41">
        <f>+'P3 Ejecucion '!H36</f>
        <v>458635.25</v>
      </c>
      <c r="K65" s="22">
        <v>995719.31</v>
      </c>
      <c r="L65" s="41">
        <v>845680.99</v>
      </c>
      <c r="M65" s="41">
        <v>202475.53</v>
      </c>
      <c r="N65" s="41">
        <v>68587.33</v>
      </c>
      <c r="O65" s="22"/>
      <c r="P65" s="22"/>
      <c r="Q65" s="32">
        <f t="shared" si="4"/>
        <v>3087833.97</v>
      </c>
    </row>
    <row r="66" spans="2:17" x14ac:dyDescent="0.25">
      <c r="B66" s="3" t="s">
        <v>27</v>
      </c>
      <c r="C66" s="27">
        <f>+C67</f>
        <v>310000</v>
      </c>
      <c r="D66" s="27">
        <f>+D67</f>
        <v>310000</v>
      </c>
      <c r="E66" s="22">
        <v>0</v>
      </c>
      <c r="F66" s="22">
        <v>0</v>
      </c>
      <c r="G66" s="27">
        <f>+G67+G68+G69+G70+G71+G72+G73+G74</f>
        <v>0</v>
      </c>
      <c r="H66" s="27">
        <f>+H67+H68+H69+H70+H71+H72+H73+H74</f>
        <v>0</v>
      </c>
      <c r="I66" s="27"/>
      <c r="J66" s="27"/>
      <c r="K66" s="27">
        <f>+K67</f>
        <v>0</v>
      </c>
      <c r="L66" s="27">
        <f>+L67+L68+L69+L70+L71+L72+L73+L74</f>
        <v>50000</v>
      </c>
      <c r="M66" s="22">
        <f>+M67+M68+M69+M70+M71+M72+M73+M74</f>
        <v>0</v>
      </c>
      <c r="N66" s="22">
        <f>+N67+N68+N69+N70+N71+N72+N73+N74</f>
        <v>0</v>
      </c>
      <c r="O66" s="22">
        <f>+O67+O68+O69+O70+O71+O72+O73+O74</f>
        <v>0</v>
      </c>
      <c r="P66" s="22">
        <f t="shared" ref="P66" si="5">+P67+P68+P69+P70+P71+P72+P73+P74</f>
        <v>0</v>
      </c>
      <c r="Q66" s="31">
        <f t="shared" ref="Q66:Q71" si="6">SUM(E66:P66)</f>
        <v>50000</v>
      </c>
    </row>
    <row r="67" spans="2:17" x14ac:dyDescent="0.25">
      <c r="B67" s="4" t="s">
        <v>28</v>
      </c>
      <c r="C67" s="22">
        <v>310000</v>
      </c>
      <c r="D67" s="22">
        <v>310000</v>
      </c>
      <c r="E67" s="22">
        <v>0</v>
      </c>
      <c r="F67" s="22">
        <v>0</v>
      </c>
      <c r="G67" s="22"/>
      <c r="H67" s="22"/>
      <c r="I67" s="27"/>
      <c r="J67" s="22"/>
      <c r="K67" s="22"/>
      <c r="L67" s="41">
        <v>50000</v>
      </c>
      <c r="M67" s="22"/>
      <c r="N67" s="22"/>
      <c r="O67" s="22"/>
      <c r="P67" s="22"/>
      <c r="Q67" s="31"/>
    </row>
    <row r="68" spans="2:17" hidden="1" x14ac:dyDescent="0.25">
      <c r="B68" s="4" t="s">
        <v>29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7"/>
      <c r="J68" s="22">
        <v>0</v>
      </c>
      <c r="K68" s="22">
        <v>0</v>
      </c>
      <c r="L68" s="22">
        <v>0</v>
      </c>
      <c r="M68" s="22">
        <f t="shared" ref="M68:M81" si="7">+M69+M70+M71+M72+M73+M74+M75+M76</f>
        <v>0</v>
      </c>
      <c r="N68" s="22">
        <v>0</v>
      </c>
      <c r="O68" s="22">
        <v>0</v>
      </c>
      <c r="P68" s="22">
        <v>0</v>
      </c>
      <c r="Q68" s="31">
        <f t="shared" si="6"/>
        <v>0</v>
      </c>
    </row>
    <row r="69" spans="2:17" hidden="1" x14ac:dyDescent="0.25">
      <c r="B69" s="4" t="s">
        <v>30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7"/>
      <c r="J69" s="22">
        <v>0</v>
      </c>
      <c r="K69" s="22">
        <v>0</v>
      </c>
      <c r="L69" s="22">
        <v>0</v>
      </c>
      <c r="M69" s="22">
        <f t="shared" si="7"/>
        <v>0</v>
      </c>
      <c r="N69" s="22">
        <v>0</v>
      </c>
      <c r="O69" s="22">
        <v>0</v>
      </c>
      <c r="P69" s="22">
        <v>0</v>
      </c>
      <c r="Q69" s="31">
        <f t="shared" si="6"/>
        <v>0</v>
      </c>
    </row>
    <row r="70" spans="2:17" hidden="1" x14ac:dyDescent="0.25">
      <c r="B70" s="4" t="s">
        <v>31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7"/>
      <c r="J70" s="22">
        <v>0</v>
      </c>
      <c r="K70" s="22">
        <v>0</v>
      </c>
      <c r="L70" s="22">
        <v>0</v>
      </c>
      <c r="M70" s="22">
        <f t="shared" si="7"/>
        <v>0</v>
      </c>
      <c r="N70" s="22">
        <v>0</v>
      </c>
      <c r="O70" s="22">
        <v>0</v>
      </c>
      <c r="P70" s="22">
        <v>0</v>
      </c>
      <c r="Q70" s="31">
        <f t="shared" si="6"/>
        <v>0</v>
      </c>
    </row>
    <row r="71" spans="2:17" hidden="1" x14ac:dyDescent="0.25">
      <c r="B71" s="4" t="s">
        <v>32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7"/>
      <c r="J71" s="22">
        <v>0</v>
      </c>
      <c r="K71" s="22">
        <v>0</v>
      </c>
      <c r="L71" s="22">
        <v>0</v>
      </c>
      <c r="M71" s="22">
        <f t="shared" si="7"/>
        <v>0</v>
      </c>
      <c r="N71" s="22">
        <v>0</v>
      </c>
      <c r="O71" s="22">
        <v>0</v>
      </c>
      <c r="P71" s="22">
        <v>0</v>
      </c>
      <c r="Q71" s="31">
        <f t="shared" si="6"/>
        <v>0</v>
      </c>
    </row>
    <row r="72" spans="2:17" hidden="1" x14ac:dyDescent="0.25">
      <c r="B72" s="4" t="s">
        <v>33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0</v>
      </c>
      <c r="I72" s="27"/>
      <c r="J72" s="22">
        <v>0</v>
      </c>
      <c r="K72" s="22">
        <v>0</v>
      </c>
      <c r="L72" s="22">
        <v>0</v>
      </c>
      <c r="M72" s="22">
        <f t="shared" si="7"/>
        <v>0</v>
      </c>
      <c r="N72" s="22">
        <v>0</v>
      </c>
      <c r="O72" s="22">
        <v>0</v>
      </c>
      <c r="P72" s="22">
        <v>0</v>
      </c>
      <c r="Q72" s="31">
        <f t="shared" ref="Q72:Q102" si="8">SUM(E72:P72)</f>
        <v>0</v>
      </c>
    </row>
    <row r="73" spans="2:17" hidden="1" x14ac:dyDescent="0.25">
      <c r="B73" s="4" t="s">
        <v>34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7"/>
      <c r="J73" s="22">
        <v>0</v>
      </c>
      <c r="K73" s="22">
        <v>0</v>
      </c>
      <c r="L73" s="22">
        <v>0</v>
      </c>
      <c r="M73" s="22">
        <f t="shared" si="7"/>
        <v>0</v>
      </c>
      <c r="N73" s="22">
        <v>0</v>
      </c>
      <c r="O73" s="22">
        <v>0</v>
      </c>
      <c r="P73" s="22">
        <v>0</v>
      </c>
      <c r="Q73" s="31">
        <f t="shared" si="8"/>
        <v>0</v>
      </c>
    </row>
    <row r="74" spans="2:17" hidden="1" x14ac:dyDescent="0.25">
      <c r="B74" s="4" t="s">
        <v>35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7"/>
      <c r="J74" s="22">
        <v>0</v>
      </c>
      <c r="K74" s="22">
        <v>0</v>
      </c>
      <c r="L74" s="22">
        <v>0</v>
      </c>
      <c r="M74" s="22">
        <f t="shared" si="7"/>
        <v>0</v>
      </c>
      <c r="N74" s="22">
        <v>0</v>
      </c>
      <c r="O74" s="22">
        <v>0</v>
      </c>
      <c r="P74" s="22">
        <v>0</v>
      </c>
      <c r="Q74" s="31">
        <f t="shared" si="8"/>
        <v>0</v>
      </c>
    </row>
    <row r="75" spans="2:17" hidden="1" x14ac:dyDescent="0.25">
      <c r="B75" s="3" t="s">
        <v>36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0</v>
      </c>
      <c r="I75" s="27"/>
      <c r="J75" s="22">
        <v>0</v>
      </c>
      <c r="K75" s="22">
        <v>0</v>
      </c>
      <c r="L75" s="22">
        <v>0</v>
      </c>
      <c r="M75" s="22">
        <f t="shared" si="7"/>
        <v>0</v>
      </c>
      <c r="N75" s="22">
        <v>0</v>
      </c>
      <c r="O75" s="22">
        <v>0</v>
      </c>
      <c r="P75" s="22">
        <v>0</v>
      </c>
      <c r="Q75" s="31">
        <f t="shared" si="8"/>
        <v>0</v>
      </c>
    </row>
    <row r="76" spans="2:17" hidden="1" x14ac:dyDescent="0.25">
      <c r="B76" s="4" t="s">
        <v>37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0</v>
      </c>
      <c r="I76" s="27"/>
      <c r="J76" s="22">
        <v>0</v>
      </c>
      <c r="K76" s="22">
        <v>0</v>
      </c>
      <c r="L76" s="22">
        <v>0</v>
      </c>
      <c r="M76" s="22">
        <f t="shared" si="7"/>
        <v>0</v>
      </c>
      <c r="N76" s="22">
        <v>0</v>
      </c>
      <c r="O76" s="22">
        <v>0</v>
      </c>
      <c r="P76" s="22">
        <v>0</v>
      </c>
      <c r="Q76" s="31">
        <f t="shared" si="8"/>
        <v>0</v>
      </c>
    </row>
    <row r="77" spans="2:17" hidden="1" x14ac:dyDescent="0.25">
      <c r="B77" s="4" t="s">
        <v>38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7"/>
      <c r="J77" s="22">
        <v>0</v>
      </c>
      <c r="K77" s="22">
        <v>0</v>
      </c>
      <c r="L77" s="22">
        <v>0</v>
      </c>
      <c r="M77" s="22">
        <f t="shared" si="7"/>
        <v>0</v>
      </c>
      <c r="N77" s="22">
        <v>0</v>
      </c>
      <c r="O77" s="22">
        <v>0</v>
      </c>
      <c r="P77" s="22">
        <v>0</v>
      </c>
      <c r="Q77" s="31">
        <f t="shared" si="8"/>
        <v>0</v>
      </c>
    </row>
    <row r="78" spans="2:17" hidden="1" x14ac:dyDescent="0.25">
      <c r="B78" s="4" t="s">
        <v>39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2">
        <v>0</v>
      </c>
      <c r="I78" s="27"/>
      <c r="J78" s="22">
        <v>0</v>
      </c>
      <c r="K78" s="22">
        <v>0</v>
      </c>
      <c r="L78" s="22">
        <v>0</v>
      </c>
      <c r="M78" s="22">
        <f t="shared" si="7"/>
        <v>0</v>
      </c>
      <c r="N78" s="22">
        <v>0</v>
      </c>
      <c r="O78" s="22">
        <v>0</v>
      </c>
      <c r="P78" s="22">
        <v>0</v>
      </c>
      <c r="Q78" s="31">
        <f t="shared" si="8"/>
        <v>0</v>
      </c>
    </row>
    <row r="79" spans="2:17" hidden="1" x14ac:dyDescent="0.25">
      <c r="B79" s="4" t="s">
        <v>40</v>
      </c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2">
        <v>0</v>
      </c>
      <c r="I79" s="27"/>
      <c r="J79" s="22">
        <v>0</v>
      </c>
      <c r="K79" s="22">
        <v>0</v>
      </c>
      <c r="L79" s="22">
        <v>0</v>
      </c>
      <c r="M79" s="22">
        <f t="shared" si="7"/>
        <v>0</v>
      </c>
      <c r="N79" s="22">
        <v>0</v>
      </c>
      <c r="O79" s="22">
        <v>0</v>
      </c>
      <c r="P79" s="22">
        <v>0</v>
      </c>
      <c r="Q79" s="31">
        <f t="shared" si="8"/>
        <v>0</v>
      </c>
    </row>
    <row r="80" spans="2:17" hidden="1" x14ac:dyDescent="0.25">
      <c r="B80" s="4" t="s">
        <v>41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7"/>
      <c r="J80" s="22">
        <v>0</v>
      </c>
      <c r="K80" s="22">
        <v>0</v>
      </c>
      <c r="L80" s="22">
        <v>0</v>
      </c>
      <c r="M80" s="22">
        <f t="shared" si="7"/>
        <v>0</v>
      </c>
      <c r="N80" s="22">
        <v>0</v>
      </c>
      <c r="O80" s="22">
        <v>0</v>
      </c>
      <c r="P80" s="22">
        <v>0</v>
      </c>
      <c r="Q80" s="31">
        <f t="shared" si="8"/>
        <v>0</v>
      </c>
    </row>
    <row r="81" spans="2:17" hidden="1" x14ac:dyDescent="0.25">
      <c r="B81" s="4" t="s">
        <v>42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0</v>
      </c>
      <c r="I81" s="27"/>
      <c r="J81" s="22">
        <v>0</v>
      </c>
      <c r="K81" s="22">
        <v>0</v>
      </c>
      <c r="L81" s="22">
        <v>0</v>
      </c>
      <c r="M81" s="22">
        <f t="shared" si="7"/>
        <v>0</v>
      </c>
      <c r="N81" s="22">
        <v>0</v>
      </c>
      <c r="O81" s="22">
        <v>0</v>
      </c>
      <c r="P81" s="22">
        <v>0</v>
      </c>
      <c r="Q81" s="31">
        <f t="shared" si="8"/>
        <v>0</v>
      </c>
    </row>
    <row r="82" spans="2:17" x14ac:dyDescent="0.25">
      <c r="B82" s="3" t="s">
        <v>43</v>
      </c>
      <c r="C82" s="27">
        <f>+C83+C84+C85+C86+C87+C88+C89+C90+C91</f>
        <v>4588942</v>
      </c>
      <c r="D82" s="27">
        <f>+D83+D84+D85+D86+D87+D88+D89+D90+D91+D103</f>
        <v>21210757.710000001</v>
      </c>
      <c r="E82" s="22">
        <v>0</v>
      </c>
      <c r="F82" s="22">
        <v>0</v>
      </c>
      <c r="G82" s="27">
        <f t="shared" ref="G82:O82" si="9">+G83+G84+G85+G86+G87+G88+G89+G90+G91+G92+G93+G94+G96</f>
        <v>0</v>
      </c>
      <c r="H82" s="27">
        <f>+H83+H84+H85+H86+H87+H88+H89+H90+H91+H92+H93+H94+H96</f>
        <v>200559.8</v>
      </c>
      <c r="I82" s="27">
        <f t="shared" si="9"/>
        <v>209881.04000000004</v>
      </c>
      <c r="J82" s="27">
        <f>+J83+J84+J85+J86+J87+J88</f>
        <v>0</v>
      </c>
      <c r="K82" s="27">
        <f>+K83+K87+K91</f>
        <v>293245.45999999996</v>
      </c>
      <c r="L82" s="27">
        <f>+L83+L84+L85+L86+L87+L88+L89+L90+L91+L92+L93+L94+L96</f>
        <v>545652.75</v>
      </c>
      <c r="M82" s="27">
        <f t="shared" si="9"/>
        <v>0</v>
      </c>
      <c r="N82" s="27">
        <f>+N83+N84+N85+N86+N87+N88+N89+N90+N91+N92+N93+N94+N96</f>
        <v>280587.14</v>
      </c>
      <c r="O82" s="27">
        <f t="shared" si="9"/>
        <v>0</v>
      </c>
      <c r="P82" s="27">
        <f>+P83+P84+P85+P86+P87+P88</f>
        <v>0</v>
      </c>
      <c r="Q82" s="32">
        <f t="shared" si="8"/>
        <v>1529926.19</v>
      </c>
    </row>
    <row r="83" spans="2:17" x14ac:dyDescent="0.25">
      <c r="B83" s="4" t="s">
        <v>44</v>
      </c>
      <c r="C83" s="22">
        <v>2330258</v>
      </c>
      <c r="D83" s="41">
        <v>4372246</v>
      </c>
      <c r="E83" s="22">
        <v>0</v>
      </c>
      <c r="F83" s="22">
        <v>0</v>
      </c>
      <c r="G83" s="22">
        <v>0</v>
      </c>
      <c r="H83" s="22">
        <v>37913.4</v>
      </c>
      <c r="I83" s="22">
        <v>24078.59</v>
      </c>
      <c r="J83" s="41">
        <f>+'P3 Ejecucion '!H54</f>
        <v>0</v>
      </c>
      <c r="K83" s="37">
        <v>101743.17</v>
      </c>
      <c r="L83" s="41">
        <v>528424.81000000006</v>
      </c>
      <c r="M83" s="22"/>
      <c r="N83" s="41">
        <v>155996</v>
      </c>
      <c r="O83" s="22"/>
      <c r="P83" s="22"/>
      <c r="Q83" s="43">
        <f t="shared" si="8"/>
        <v>848155.97000000009</v>
      </c>
    </row>
    <row r="84" spans="2:17" x14ac:dyDescent="0.25">
      <c r="B84" s="4" t="s">
        <v>45</v>
      </c>
      <c r="C84" s="22">
        <v>47300</v>
      </c>
      <c r="D84" s="41">
        <v>832300</v>
      </c>
      <c r="E84" s="22"/>
      <c r="F84" s="22">
        <v>0</v>
      </c>
      <c r="G84" s="22">
        <v>0</v>
      </c>
      <c r="H84" s="22"/>
      <c r="I84" s="22"/>
      <c r="J84" s="22"/>
      <c r="K84" s="27"/>
      <c r="L84" s="41">
        <v>17227.939999999999</v>
      </c>
      <c r="M84" s="22"/>
      <c r="N84" s="22"/>
      <c r="O84" s="22"/>
      <c r="P84" s="22"/>
      <c r="Q84" s="43">
        <f t="shared" si="8"/>
        <v>17227.939999999999</v>
      </c>
    </row>
    <row r="85" spans="2:17" x14ac:dyDescent="0.25">
      <c r="B85" s="4" t="s">
        <v>46</v>
      </c>
      <c r="C85" s="22"/>
      <c r="D85" s="41">
        <v>21500</v>
      </c>
      <c r="E85" s="22">
        <v>0</v>
      </c>
      <c r="F85" s="22">
        <v>0</v>
      </c>
      <c r="G85" s="22">
        <v>0</v>
      </c>
      <c r="H85" s="22"/>
      <c r="I85" s="22"/>
      <c r="J85" s="22"/>
      <c r="K85" s="27"/>
      <c r="L85" s="22"/>
      <c r="M85" s="22"/>
      <c r="N85" s="22"/>
      <c r="O85" s="22"/>
      <c r="P85" s="22"/>
      <c r="Q85" s="43">
        <f t="shared" si="8"/>
        <v>0</v>
      </c>
    </row>
    <row r="86" spans="2:17" x14ac:dyDescent="0.25">
      <c r="B86" s="4" t="s">
        <v>47</v>
      </c>
      <c r="C86" s="22"/>
      <c r="D86" s="41">
        <v>8679000</v>
      </c>
      <c r="E86" s="22">
        <v>0</v>
      </c>
      <c r="F86" s="22">
        <v>0</v>
      </c>
      <c r="G86" s="22">
        <v>0</v>
      </c>
      <c r="H86" s="22"/>
      <c r="I86" s="22"/>
      <c r="J86" s="22"/>
      <c r="K86" s="27"/>
      <c r="L86" s="22"/>
      <c r="M86" s="22"/>
      <c r="N86" s="22"/>
      <c r="O86" s="22"/>
      <c r="P86" s="22"/>
      <c r="Q86" s="43">
        <f t="shared" si="8"/>
        <v>0</v>
      </c>
    </row>
    <row r="87" spans="2:17" x14ac:dyDescent="0.25">
      <c r="B87" s="4" t="s">
        <v>48</v>
      </c>
      <c r="C87" s="22">
        <v>652400</v>
      </c>
      <c r="D87" s="41">
        <v>3072025.71</v>
      </c>
      <c r="E87" s="22">
        <v>0</v>
      </c>
      <c r="F87" s="22">
        <v>0</v>
      </c>
      <c r="G87" s="22"/>
      <c r="H87" s="22">
        <v>58646</v>
      </c>
      <c r="I87" s="22">
        <v>107882.21</v>
      </c>
      <c r="J87" s="41">
        <f>+'P3 Ejecucion '!H58</f>
        <v>0</v>
      </c>
      <c r="K87" s="37">
        <v>20937.740000000002</v>
      </c>
      <c r="L87" s="22"/>
      <c r="M87" s="22"/>
      <c r="N87" s="41">
        <v>60770</v>
      </c>
      <c r="O87" s="22"/>
      <c r="P87" s="22"/>
      <c r="Q87" s="43">
        <f t="shared" si="8"/>
        <v>248235.95</v>
      </c>
    </row>
    <row r="88" spans="2:17" x14ac:dyDescent="0.25">
      <c r="B88" s="4" t="s">
        <v>49</v>
      </c>
      <c r="C88" s="22">
        <v>837500</v>
      </c>
      <c r="D88" s="41">
        <v>567500</v>
      </c>
      <c r="E88" s="22">
        <v>0</v>
      </c>
      <c r="F88" s="22">
        <v>0</v>
      </c>
      <c r="G88" s="22"/>
      <c r="H88" s="22"/>
      <c r="I88" s="22">
        <v>77920.240000000005</v>
      </c>
      <c r="J88" s="41">
        <f>+'P3 Ejecucion '!H59</f>
        <v>0</v>
      </c>
      <c r="K88" s="27"/>
      <c r="L88" s="22"/>
      <c r="M88" s="22"/>
      <c r="N88" s="41">
        <v>13199.14</v>
      </c>
      <c r="O88" s="22"/>
      <c r="P88" s="22"/>
      <c r="Q88" s="43">
        <f t="shared" si="8"/>
        <v>91119.38</v>
      </c>
    </row>
    <row r="89" spans="2:17" x14ac:dyDescent="0.25">
      <c r="B89" s="4" t="s">
        <v>50</v>
      </c>
      <c r="C89" s="22">
        <v>175250</v>
      </c>
      <c r="D89" s="22">
        <v>175250</v>
      </c>
      <c r="E89" s="22">
        <v>0</v>
      </c>
      <c r="F89" s="22">
        <v>0</v>
      </c>
      <c r="G89" s="22"/>
      <c r="H89" s="22">
        <v>104000.4</v>
      </c>
      <c r="I89" s="22"/>
      <c r="J89" s="22"/>
      <c r="K89" s="27"/>
      <c r="L89" s="22"/>
      <c r="M89" s="22"/>
      <c r="N89" s="22"/>
      <c r="O89" s="22"/>
      <c r="P89" s="22"/>
      <c r="Q89" s="43">
        <f t="shared" si="8"/>
        <v>104000.4</v>
      </c>
    </row>
    <row r="90" spans="2:17" x14ac:dyDescent="0.25">
      <c r="B90" s="4" t="s">
        <v>51</v>
      </c>
      <c r="C90" s="22">
        <v>410000</v>
      </c>
      <c r="D90" s="41">
        <v>460500</v>
      </c>
      <c r="E90" s="22">
        <v>0</v>
      </c>
      <c r="F90" s="22">
        <v>0</v>
      </c>
      <c r="G90" s="22"/>
      <c r="H90" s="22"/>
      <c r="I90" s="22"/>
      <c r="J90" s="22"/>
      <c r="K90" s="27"/>
      <c r="L90" s="22"/>
      <c r="M90" s="22"/>
      <c r="N90" s="22"/>
      <c r="O90" s="22"/>
      <c r="P90" s="22"/>
      <c r="Q90" s="43">
        <f t="shared" si="8"/>
        <v>0</v>
      </c>
    </row>
    <row r="91" spans="2:17" x14ac:dyDescent="0.25">
      <c r="B91" s="4" t="s">
        <v>52</v>
      </c>
      <c r="C91" s="22">
        <v>136234</v>
      </c>
      <c r="D91" s="41">
        <v>3029836</v>
      </c>
      <c r="E91" s="22">
        <v>0</v>
      </c>
      <c r="F91" s="22">
        <v>0</v>
      </c>
      <c r="G91" s="22"/>
      <c r="H91" s="22"/>
      <c r="I91" s="22"/>
      <c r="J91" s="22"/>
      <c r="K91" s="37">
        <v>170564.55</v>
      </c>
      <c r="L91" s="22"/>
      <c r="M91" s="22"/>
      <c r="N91" s="41">
        <v>50622</v>
      </c>
      <c r="O91" s="22"/>
      <c r="P91" s="22"/>
      <c r="Q91" s="43">
        <f>SUM(E91:P91)</f>
        <v>221186.55</v>
      </c>
    </row>
    <row r="92" spans="2:17" hidden="1" x14ac:dyDescent="0.25">
      <c r="B92" s="3" t="s">
        <v>53</v>
      </c>
      <c r="C92" s="22">
        <f>+C93+C94+C95+C96</f>
        <v>0</v>
      </c>
      <c r="D92" s="22">
        <v>0</v>
      </c>
      <c r="E92" s="22">
        <v>0</v>
      </c>
      <c r="F92" s="22">
        <v>0</v>
      </c>
      <c r="G92" s="22"/>
      <c r="H92" s="22"/>
      <c r="I92" s="22"/>
      <c r="J92" s="22"/>
      <c r="K92" s="27"/>
      <c r="L92" s="22"/>
      <c r="M92" s="22"/>
      <c r="N92" s="22"/>
      <c r="O92" s="22"/>
      <c r="P92" s="22"/>
      <c r="Q92" s="43">
        <f t="shared" si="8"/>
        <v>0</v>
      </c>
    </row>
    <row r="93" spans="2:17" hidden="1" x14ac:dyDescent="0.25">
      <c r="B93" s="4" t="s">
        <v>54</v>
      </c>
      <c r="C93" s="22">
        <v>0</v>
      </c>
      <c r="D93" s="22">
        <v>0</v>
      </c>
      <c r="E93" s="22">
        <v>0</v>
      </c>
      <c r="F93" s="22">
        <v>0</v>
      </c>
      <c r="G93" s="22"/>
      <c r="H93" s="22"/>
      <c r="I93" s="22"/>
      <c r="J93" s="22"/>
      <c r="K93" s="27"/>
      <c r="L93" s="22"/>
      <c r="M93" s="22"/>
      <c r="N93" s="22"/>
      <c r="O93" s="22"/>
      <c r="P93" s="22"/>
      <c r="Q93" s="43">
        <f t="shared" si="8"/>
        <v>0</v>
      </c>
    </row>
    <row r="94" spans="2:17" hidden="1" x14ac:dyDescent="0.25">
      <c r="B94" s="4" t="s">
        <v>55</v>
      </c>
      <c r="C94" s="22">
        <v>0</v>
      </c>
      <c r="D94" s="22">
        <v>0</v>
      </c>
      <c r="E94" s="22">
        <v>0</v>
      </c>
      <c r="F94" s="22">
        <v>0</v>
      </c>
      <c r="G94" s="22"/>
      <c r="H94" s="22"/>
      <c r="I94" s="22"/>
      <c r="J94" s="22"/>
      <c r="K94" s="27"/>
      <c r="L94" s="22"/>
      <c r="M94" s="22"/>
      <c r="N94" s="22"/>
      <c r="O94" s="22"/>
      <c r="P94" s="22"/>
      <c r="Q94" s="43">
        <f t="shared" si="8"/>
        <v>0</v>
      </c>
    </row>
    <row r="95" spans="2:17" hidden="1" x14ac:dyDescent="0.25">
      <c r="B95" s="4" t="s">
        <v>56</v>
      </c>
      <c r="C95" s="22">
        <v>0</v>
      </c>
      <c r="D95" s="22">
        <v>0</v>
      </c>
      <c r="E95" s="22">
        <v>0</v>
      </c>
      <c r="F95" s="22">
        <v>0</v>
      </c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43">
        <f t="shared" si="8"/>
        <v>0</v>
      </c>
    </row>
    <row r="96" spans="2:17" hidden="1" x14ac:dyDescent="0.25">
      <c r="B96" s="4" t="s">
        <v>57</v>
      </c>
      <c r="C96" s="22">
        <v>0</v>
      </c>
      <c r="D96" s="22">
        <v>0</v>
      </c>
      <c r="E96" s="22">
        <v>0</v>
      </c>
      <c r="F96" s="22">
        <v>0</v>
      </c>
      <c r="G96" s="22">
        <v>0</v>
      </c>
      <c r="H96" s="22"/>
      <c r="I96" s="22"/>
      <c r="J96" s="22"/>
      <c r="K96" s="22"/>
      <c r="L96" s="22"/>
      <c r="M96" s="22"/>
      <c r="N96" s="22"/>
      <c r="O96" s="22"/>
      <c r="P96" s="22"/>
      <c r="Q96" s="43">
        <f t="shared" si="8"/>
        <v>0</v>
      </c>
    </row>
    <row r="97" spans="2:17" hidden="1" x14ac:dyDescent="0.25">
      <c r="B97" s="3" t="s">
        <v>58</v>
      </c>
      <c r="C97" s="22">
        <v>0</v>
      </c>
      <c r="D97" s="22">
        <v>0</v>
      </c>
      <c r="E97" s="22">
        <v>0</v>
      </c>
      <c r="F97" s="22">
        <v>0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2">
        <v>0</v>
      </c>
      <c r="P97" s="22">
        <v>0</v>
      </c>
      <c r="Q97" s="31">
        <f t="shared" si="8"/>
        <v>0</v>
      </c>
    </row>
    <row r="98" spans="2:17" hidden="1" x14ac:dyDescent="0.25">
      <c r="B98" s="4" t="s">
        <v>59</v>
      </c>
      <c r="C98" s="22">
        <v>0</v>
      </c>
      <c r="D98" s="22">
        <v>0</v>
      </c>
      <c r="E98" s="22">
        <v>0</v>
      </c>
      <c r="F98" s="22">
        <v>0</v>
      </c>
      <c r="G98" s="22">
        <v>0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2">
        <v>0</v>
      </c>
      <c r="P98" s="22">
        <v>0</v>
      </c>
      <c r="Q98" s="31">
        <f t="shared" si="8"/>
        <v>0</v>
      </c>
    </row>
    <row r="99" spans="2:17" hidden="1" x14ac:dyDescent="0.25">
      <c r="B99" s="4" t="s">
        <v>60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  <c r="Q99" s="31">
        <f t="shared" si="8"/>
        <v>0</v>
      </c>
    </row>
    <row r="100" spans="2:17" hidden="1" x14ac:dyDescent="0.25">
      <c r="B100" s="3" t="s">
        <v>61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0</v>
      </c>
      <c r="I100" s="22">
        <v>0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  <c r="O100" s="22">
        <v>0</v>
      </c>
      <c r="P100" s="22">
        <v>0</v>
      </c>
      <c r="Q100" s="31">
        <f t="shared" si="8"/>
        <v>0</v>
      </c>
    </row>
    <row r="101" spans="2:17" hidden="1" x14ac:dyDescent="0.25">
      <c r="B101" s="4" t="s">
        <v>62</v>
      </c>
      <c r="C101" s="22">
        <v>0</v>
      </c>
      <c r="D101" s="22">
        <v>0</v>
      </c>
      <c r="E101" s="22">
        <v>0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31">
        <f t="shared" si="8"/>
        <v>0</v>
      </c>
    </row>
    <row r="102" spans="2:17" hidden="1" x14ac:dyDescent="0.25">
      <c r="B102" s="4" t="s">
        <v>63</v>
      </c>
      <c r="C102" s="22">
        <v>0</v>
      </c>
      <c r="D102" s="22">
        <v>0</v>
      </c>
      <c r="E102" s="22">
        <v>0</v>
      </c>
      <c r="F102" s="22">
        <v>0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  <c r="M102" s="22">
        <v>0</v>
      </c>
      <c r="N102" s="22">
        <v>0</v>
      </c>
      <c r="O102" s="22">
        <v>0</v>
      </c>
      <c r="P102" s="22">
        <v>0</v>
      </c>
      <c r="Q102" s="31">
        <f t="shared" si="8"/>
        <v>0</v>
      </c>
    </row>
    <row r="103" spans="2:17" x14ac:dyDescent="0.25">
      <c r="B103" s="4" t="s">
        <v>64</v>
      </c>
      <c r="C103" s="22">
        <v>0</v>
      </c>
      <c r="D103" s="22">
        <v>600</v>
      </c>
      <c r="E103" s="22">
        <v>0</v>
      </c>
      <c r="F103" s="22">
        <v>0</v>
      </c>
      <c r="G103" s="22">
        <v>0</v>
      </c>
      <c r="H103" s="22">
        <v>0</v>
      </c>
      <c r="I103" s="22">
        <v>0</v>
      </c>
      <c r="J103" s="22">
        <v>0</v>
      </c>
      <c r="K103" s="22">
        <v>0</v>
      </c>
      <c r="L103" s="22">
        <v>0</v>
      </c>
      <c r="M103" s="22">
        <v>0</v>
      </c>
      <c r="N103" s="22">
        <v>0</v>
      </c>
      <c r="O103" s="22">
        <v>0</v>
      </c>
      <c r="P103" s="22">
        <v>0</v>
      </c>
      <c r="Q103" s="31">
        <f>SUM(E103:P103)</f>
        <v>0</v>
      </c>
    </row>
    <row r="104" spans="2:17" hidden="1" x14ac:dyDescent="0.25">
      <c r="B104" s="1" t="s">
        <v>67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">
        <f>SUM(E104:P104)</f>
        <v>0</v>
      </c>
    </row>
    <row r="105" spans="2:17" hidden="1" x14ac:dyDescent="0.25">
      <c r="B105" s="3" t="s">
        <v>68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31">
        <f t="shared" ref="Q105:Q112" si="10">SUM(E105:P105)</f>
        <v>0</v>
      </c>
    </row>
    <row r="106" spans="2:17" hidden="1" x14ac:dyDescent="0.25">
      <c r="B106" s="4" t="s">
        <v>69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31">
        <f t="shared" si="10"/>
        <v>0</v>
      </c>
    </row>
    <row r="107" spans="2:17" hidden="1" x14ac:dyDescent="0.25">
      <c r="B107" s="4" t="s">
        <v>70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0</v>
      </c>
      <c r="N107" s="22">
        <v>0</v>
      </c>
      <c r="O107" s="22">
        <v>0</v>
      </c>
      <c r="P107" s="22">
        <v>0</v>
      </c>
      <c r="Q107" s="31">
        <f t="shared" si="10"/>
        <v>0</v>
      </c>
    </row>
    <row r="108" spans="2:17" hidden="1" x14ac:dyDescent="0.25">
      <c r="B108" s="3" t="s">
        <v>71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0</v>
      </c>
      <c r="I108" s="22">
        <v>0</v>
      </c>
      <c r="J108" s="22">
        <v>0</v>
      </c>
      <c r="K108" s="22">
        <v>0</v>
      </c>
      <c r="L108" s="22">
        <v>0</v>
      </c>
      <c r="M108" s="22">
        <v>0</v>
      </c>
      <c r="N108" s="22">
        <v>0</v>
      </c>
      <c r="O108" s="22">
        <v>0</v>
      </c>
      <c r="P108" s="22">
        <v>0</v>
      </c>
      <c r="Q108" s="31">
        <f t="shared" si="10"/>
        <v>0</v>
      </c>
    </row>
    <row r="109" spans="2:17" hidden="1" x14ac:dyDescent="0.25">
      <c r="B109" s="4" t="s">
        <v>72</v>
      </c>
      <c r="C109" s="22">
        <v>0</v>
      </c>
      <c r="D109" s="22">
        <v>0</v>
      </c>
      <c r="E109" s="22">
        <v>0</v>
      </c>
      <c r="F109" s="22">
        <v>0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31">
        <f t="shared" si="10"/>
        <v>0</v>
      </c>
    </row>
    <row r="110" spans="2:17" hidden="1" x14ac:dyDescent="0.25">
      <c r="B110" s="4" t="s">
        <v>73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22">
        <v>0</v>
      </c>
      <c r="Q110" s="31">
        <f t="shared" si="10"/>
        <v>0</v>
      </c>
    </row>
    <row r="111" spans="2:17" hidden="1" x14ac:dyDescent="0.25">
      <c r="B111" s="3" t="s">
        <v>74</v>
      </c>
      <c r="C111" s="22">
        <v>0</v>
      </c>
      <c r="D111" s="22">
        <v>0</v>
      </c>
      <c r="E111" s="22">
        <v>0</v>
      </c>
      <c r="F111" s="22">
        <v>0</v>
      </c>
      <c r="G111" s="22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  <c r="M111" s="22">
        <v>0</v>
      </c>
      <c r="N111" s="22">
        <v>0</v>
      </c>
      <c r="O111" s="22">
        <v>0</v>
      </c>
      <c r="P111" s="22">
        <v>0</v>
      </c>
      <c r="Q111" s="31">
        <f t="shared" si="10"/>
        <v>0</v>
      </c>
    </row>
    <row r="112" spans="2:17" hidden="1" x14ac:dyDescent="0.25">
      <c r="B112" s="4" t="s">
        <v>75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0</v>
      </c>
      <c r="I112" s="22">
        <v>0</v>
      </c>
      <c r="J112" s="22">
        <v>0</v>
      </c>
      <c r="K112" s="22">
        <v>0</v>
      </c>
      <c r="L112" s="22">
        <v>0</v>
      </c>
      <c r="M112" s="22">
        <v>0</v>
      </c>
      <c r="N112" s="22">
        <v>0</v>
      </c>
      <c r="O112" s="22">
        <v>0</v>
      </c>
      <c r="P112" s="22">
        <v>0</v>
      </c>
      <c r="Q112" s="31">
        <f t="shared" si="10"/>
        <v>0</v>
      </c>
    </row>
    <row r="113" spans="2:17" x14ac:dyDescent="0.25">
      <c r="B113" s="35" t="s">
        <v>65</v>
      </c>
      <c r="C113" s="38">
        <f t="shared" ref="C113:I113" si="11">+C82+C66+C54+C38</f>
        <v>138285061</v>
      </c>
      <c r="D113" s="38">
        <f t="shared" si="11"/>
        <v>154637714.66</v>
      </c>
      <c r="E113" s="38">
        <f t="shared" si="11"/>
        <v>5534540.3300000001</v>
      </c>
      <c r="F113" s="38">
        <f t="shared" si="11"/>
        <v>6014307.2199999997</v>
      </c>
      <c r="G113" s="38">
        <f t="shared" si="11"/>
        <v>9245189.0099999998</v>
      </c>
      <c r="H113" s="38">
        <f t="shared" si="11"/>
        <v>8292269.6900000004</v>
      </c>
      <c r="I113" s="38">
        <f t="shared" si="11"/>
        <v>7133800.6500000004</v>
      </c>
      <c r="J113" s="38">
        <f>+J82+J54+J38</f>
        <v>12337930.539999999</v>
      </c>
      <c r="K113" s="38">
        <f t="shared" ref="K113:P113" si="12">+K82+K66+K54+K38</f>
        <v>8446084.2400000002</v>
      </c>
      <c r="L113" s="38">
        <f t="shared" si="12"/>
        <v>10609364.370000001</v>
      </c>
      <c r="M113" s="38">
        <f t="shared" si="12"/>
        <v>8311413.96</v>
      </c>
      <c r="N113" s="38">
        <f t="shared" si="12"/>
        <v>8110260.0899999999</v>
      </c>
      <c r="O113" s="38">
        <f t="shared" si="12"/>
        <v>0</v>
      </c>
      <c r="P113" s="38">
        <f t="shared" si="12"/>
        <v>0</v>
      </c>
      <c r="Q113" s="38">
        <f>+E113+F113+G113+H113+I113+J113+K113+L113+M113+N113+O113+P113</f>
        <v>84035160.100000009</v>
      </c>
    </row>
    <row r="119" spans="2:17" x14ac:dyDescent="0.25">
      <c r="B119" t="s">
        <v>103</v>
      </c>
      <c r="C119" s="22"/>
      <c r="G119" t="s">
        <v>115</v>
      </c>
      <c r="H119" s="30"/>
      <c r="I119" s="30"/>
    </row>
    <row r="120" spans="2:17" x14ac:dyDescent="0.25">
      <c r="B120" s="29" t="s">
        <v>110</v>
      </c>
      <c r="C120" s="22"/>
      <c r="H120" s="30" t="s">
        <v>111</v>
      </c>
      <c r="I120" s="30"/>
    </row>
    <row r="121" spans="2:17" x14ac:dyDescent="0.25">
      <c r="B121" s="28" t="s">
        <v>112</v>
      </c>
      <c r="C121" s="22"/>
      <c r="H121" s="33" t="s">
        <v>143</v>
      </c>
      <c r="I121" s="30"/>
    </row>
    <row r="122" spans="2:17" x14ac:dyDescent="0.25">
      <c r="B122" t="s">
        <v>113</v>
      </c>
      <c r="C122" s="22"/>
      <c r="H122" s="30" t="s">
        <v>114</v>
      </c>
      <c r="I122" s="30"/>
    </row>
    <row r="123" spans="2:17" ht="15.75" thickBot="1" x14ac:dyDescent="0.3"/>
    <row r="124" spans="2:17" ht="15.75" thickBot="1" x14ac:dyDescent="0.3">
      <c r="B124" s="21" t="s">
        <v>95</v>
      </c>
    </row>
    <row r="125" spans="2:17" ht="30.75" thickBot="1" x14ac:dyDescent="0.3">
      <c r="B125" s="19" t="s">
        <v>96</v>
      </c>
    </row>
    <row r="126" spans="2:17" ht="60.75" thickBot="1" x14ac:dyDescent="0.3">
      <c r="B126" s="20" t="s">
        <v>97</v>
      </c>
    </row>
  </sheetData>
  <mergeCells count="35">
    <mergeCell ref="B61:B62"/>
    <mergeCell ref="C61:C62"/>
    <mergeCell ref="D61:D62"/>
    <mergeCell ref="E61:Q61"/>
    <mergeCell ref="D27:G27"/>
    <mergeCell ref="D28:G28"/>
    <mergeCell ref="D29:G29"/>
    <mergeCell ref="D30:G30"/>
    <mergeCell ref="D32:G32"/>
    <mergeCell ref="D22:G22"/>
    <mergeCell ref="D23:G23"/>
    <mergeCell ref="D24:G24"/>
    <mergeCell ref="D25:G25"/>
    <mergeCell ref="D26:G26"/>
    <mergeCell ref="D17:G17"/>
    <mergeCell ref="D18:G18"/>
    <mergeCell ref="D19:G19"/>
    <mergeCell ref="D20:G20"/>
    <mergeCell ref="D21:G21"/>
    <mergeCell ref="B7:Q7"/>
    <mergeCell ref="E35:Q35"/>
    <mergeCell ref="B3:Q3"/>
    <mergeCell ref="B4:Q4"/>
    <mergeCell ref="B35:B36"/>
    <mergeCell ref="C35:C36"/>
    <mergeCell ref="D35:D36"/>
    <mergeCell ref="B5:Q5"/>
    <mergeCell ref="B6:Q6"/>
    <mergeCell ref="D10:H10"/>
    <mergeCell ref="D11:G11"/>
    <mergeCell ref="D12:G12"/>
    <mergeCell ref="D13:G13"/>
    <mergeCell ref="D14:G14"/>
    <mergeCell ref="D15:G15"/>
    <mergeCell ref="D16:G16"/>
  </mergeCells>
  <pageMargins left="0.25" right="0.25" top="0.75" bottom="0.75" header="0.3" footer="0.3"/>
  <pageSetup paperSize="5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98"/>
  <sheetViews>
    <sheetView showGridLines="0" topLeftCell="A10" zoomScaleNormal="100" workbookViewId="0">
      <selection activeCell="B106" sqref="B105:B106"/>
    </sheetView>
  </sheetViews>
  <sheetFormatPr baseColWidth="10" defaultColWidth="11.42578125" defaultRowHeight="15" x14ac:dyDescent="0.25"/>
  <cols>
    <col min="2" max="2" width="97.7109375" customWidth="1"/>
    <col min="3" max="3" width="19" style="22" customWidth="1"/>
    <col min="4" max="4" width="17.85546875" style="22" customWidth="1"/>
    <col min="5" max="6" width="15.85546875" style="22" customWidth="1"/>
    <col min="7" max="7" width="15.7109375" style="22" customWidth="1"/>
    <col min="8" max="8" width="18.28515625" style="22" customWidth="1"/>
    <col min="9" max="9" width="16.5703125" style="22" customWidth="1"/>
    <col min="10" max="10" width="16.7109375" style="22" customWidth="1"/>
    <col min="11" max="11" width="17.5703125" style="22" customWidth="1"/>
    <col min="12" max="12" width="19" style="22" customWidth="1"/>
    <col min="13" max="13" width="18.7109375" style="22" hidden="1" customWidth="1"/>
    <col min="14" max="14" width="18" style="22" hidden="1" customWidth="1"/>
    <col min="15" max="15" width="16" style="22" customWidth="1"/>
    <col min="16" max="16" width="16.7109375" customWidth="1"/>
  </cols>
  <sheetData>
    <row r="3" spans="2:17" ht="28.5" customHeight="1" x14ac:dyDescent="0.25">
      <c r="B3" s="64" t="s">
        <v>101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spans="2:17" ht="21" customHeight="1" x14ac:dyDescent="0.25">
      <c r="B4" s="50" t="s">
        <v>102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5" spans="2:17" ht="15.75" x14ac:dyDescent="0.25">
      <c r="B5" s="59">
        <v>2022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30"/>
      <c r="Q5" s="30"/>
    </row>
    <row r="6" spans="2:17" ht="15.75" customHeight="1" x14ac:dyDescent="0.25">
      <c r="B6" s="54" t="s">
        <v>92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30"/>
      <c r="Q6" s="30"/>
    </row>
    <row r="7" spans="2:17" ht="15.75" customHeight="1" x14ac:dyDescent="0.25">
      <c r="B7" s="55" t="s">
        <v>77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30"/>
      <c r="Q7" s="30"/>
    </row>
    <row r="9" spans="2:17" ht="23.25" customHeight="1" x14ac:dyDescent="0.25">
      <c r="B9" s="5" t="s">
        <v>66</v>
      </c>
      <c r="C9" s="23" t="s">
        <v>79</v>
      </c>
      <c r="D9" s="23" t="s">
        <v>80</v>
      </c>
      <c r="E9" s="23" t="s">
        <v>81</v>
      </c>
      <c r="F9" s="23" t="s">
        <v>82</v>
      </c>
      <c r="G9" s="24" t="s">
        <v>83</v>
      </c>
      <c r="H9" s="23" t="s">
        <v>84</v>
      </c>
      <c r="I9" s="24" t="s">
        <v>85</v>
      </c>
      <c r="J9" s="23" t="s">
        <v>86</v>
      </c>
      <c r="K9" s="23" t="s">
        <v>87</v>
      </c>
      <c r="L9" s="23" t="s">
        <v>88</v>
      </c>
      <c r="M9" s="23" t="s">
        <v>89</v>
      </c>
      <c r="N9" s="24" t="s">
        <v>90</v>
      </c>
      <c r="O9" s="23" t="s">
        <v>78</v>
      </c>
    </row>
    <row r="10" spans="2:17" x14ac:dyDescent="0.25">
      <c r="B10" s="1" t="s">
        <v>0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</row>
    <row r="11" spans="2:17" x14ac:dyDescent="0.25">
      <c r="B11" s="3" t="s">
        <v>1</v>
      </c>
      <c r="C11" s="27">
        <f>+C12+C13+C14+C15</f>
        <v>5534540.3300000001</v>
      </c>
      <c r="D11" s="27">
        <f t="shared" ref="D11:N11" si="0">+D12+D13+D14+D15</f>
        <v>5700707.2199999997</v>
      </c>
      <c r="E11" s="27">
        <f>+E12+E13+E14+E15</f>
        <v>8959985.8900000006</v>
      </c>
      <c r="F11" s="27">
        <f>+F12+F13+F14+F15</f>
        <v>7054400.9800000004</v>
      </c>
      <c r="G11" s="27">
        <f>+G12+G13+G14+G15</f>
        <v>6112357.1100000003</v>
      </c>
      <c r="H11" s="27">
        <f t="shared" si="0"/>
        <v>10148967.6</v>
      </c>
      <c r="I11" s="27">
        <f>+I12+I13+I14+I15</f>
        <v>6609773.1100000003</v>
      </c>
      <c r="J11" s="27">
        <f>+J12+J13+J14+J15</f>
        <v>7960284.6299999999</v>
      </c>
      <c r="K11" s="27">
        <f t="shared" si="0"/>
        <v>6991340.8099999996</v>
      </c>
      <c r="L11" s="27">
        <f>+L12+L13+L14+L15</f>
        <v>6863927.2199999997</v>
      </c>
      <c r="M11" s="27">
        <f t="shared" si="0"/>
        <v>0</v>
      </c>
      <c r="N11" s="27">
        <f t="shared" si="0"/>
        <v>0</v>
      </c>
      <c r="O11" s="27">
        <f>+O12+O13+O14+O15</f>
        <v>71936284.899999991</v>
      </c>
    </row>
    <row r="12" spans="2:17" x14ac:dyDescent="0.25">
      <c r="B12" s="4" t="s">
        <v>2</v>
      </c>
      <c r="C12" s="22">
        <v>4757360</v>
      </c>
      <c r="D12" s="22">
        <v>4893772.5999999996</v>
      </c>
      <c r="E12" s="22">
        <v>7834556.0999999996</v>
      </c>
      <c r="F12" s="22">
        <v>5132994.99</v>
      </c>
      <c r="G12" s="22">
        <v>5187444.4400000004</v>
      </c>
      <c r="H12" s="41">
        <v>5427340</v>
      </c>
      <c r="I12" s="22">
        <v>5710350</v>
      </c>
      <c r="J12" s="41">
        <v>6937203.21</v>
      </c>
      <c r="K12" s="41">
        <v>6008533.3899999997</v>
      </c>
      <c r="L12" s="41">
        <v>5853903.5099999998</v>
      </c>
      <c r="N12" s="37"/>
      <c r="O12" s="22">
        <f>+SUM(C12:L12)</f>
        <v>57743458.239999995</v>
      </c>
    </row>
    <row r="13" spans="2:17" x14ac:dyDescent="0.25">
      <c r="B13" s="4" t="s">
        <v>3</v>
      </c>
      <c r="C13" s="22">
        <v>51000</v>
      </c>
      <c r="D13" s="26">
        <v>74131.97</v>
      </c>
      <c r="E13" s="22">
        <v>167524.12</v>
      </c>
      <c r="F13" s="22">
        <v>1146475.3999999999</v>
      </c>
      <c r="G13" s="22">
        <v>134345.06</v>
      </c>
      <c r="H13" s="41">
        <v>3892544.33</v>
      </c>
      <c r="I13" s="22">
        <v>27023.98</v>
      </c>
      <c r="J13" s="41">
        <v>112376.6</v>
      </c>
      <c r="K13" s="41">
        <v>89203.96</v>
      </c>
      <c r="L13" s="41">
        <v>122934.84</v>
      </c>
      <c r="N13" s="37"/>
      <c r="O13" s="22">
        <f t="shared" ref="O13:O69" si="1">+SUM(C13:L13)</f>
        <v>5817560.2599999998</v>
      </c>
    </row>
    <row r="14" spans="2:17" hidden="1" x14ac:dyDescent="0.25">
      <c r="B14" s="4" t="s">
        <v>4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37"/>
      <c r="O14" s="22">
        <f t="shared" si="1"/>
        <v>0</v>
      </c>
      <c r="P14" s="14"/>
    </row>
    <row r="15" spans="2:17" x14ac:dyDescent="0.25">
      <c r="B15" s="4" t="s">
        <v>6</v>
      </c>
      <c r="C15" s="22">
        <v>726180.33</v>
      </c>
      <c r="D15" s="22">
        <v>732802.65</v>
      </c>
      <c r="E15" s="22">
        <v>957905.67</v>
      </c>
      <c r="F15" s="22">
        <v>774930.59</v>
      </c>
      <c r="G15" s="22">
        <v>790567.61</v>
      </c>
      <c r="H15" s="41">
        <v>829083.27</v>
      </c>
      <c r="I15" s="22">
        <v>872399.13</v>
      </c>
      <c r="J15" s="41">
        <v>910704.82</v>
      </c>
      <c r="K15" s="41">
        <v>893603.46</v>
      </c>
      <c r="L15" s="41">
        <v>887088.87</v>
      </c>
      <c r="N15" s="37"/>
      <c r="O15" s="22">
        <f t="shared" si="1"/>
        <v>8375266.3999999994</v>
      </c>
    </row>
    <row r="16" spans="2:17" x14ac:dyDescent="0.25">
      <c r="B16" s="3" t="s">
        <v>7</v>
      </c>
      <c r="C16" s="27">
        <f>+C17+C18+C19+C20+C21+C22+C23+C24+C25</f>
        <v>431846.66000000003</v>
      </c>
      <c r="D16" s="27">
        <f t="shared" ref="D16:N16" si="2">+D17+D18+D19+D20+D21+D22+D23+D24+D25</f>
        <v>1141817.8700000001</v>
      </c>
      <c r="E16" s="27">
        <f>+E17+E18+E19+E20+E21+E22+E23+E24+E25</f>
        <v>1147142.3500000001</v>
      </c>
      <c r="F16" s="27">
        <f>+F17+F18+F19+F20+F21+F22+F23+F24+F25+F26</f>
        <v>2457477</v>
      </c>
      <c r="G16" s="27">
        <f>+G17+G18+G19+G20+G21+G22+G23+G24+G25+G26</f>
        <v>842788.87</v>
      </c>
      <c r="H16" s="27">
        <f>+H17+H18+H19+H20+H21+H22+H23+H25+H24+H26</f>
        <v>-859281.52</v>
      </c>
      <c r="I16" s="27">
        <f>+I17+I18+I19+I20+I21+I22+I23+I24+I25+I26</f>
        <v>1591530.77</v>
      </c>
      <c r="J16" s="27">
        <f>+J17+J18+J19+J20+J21+J22+J23+J24+J25+J26</f>
        <v>3803759.39</v>
      </c>
      <c r="K16" s="27">
        <f t="shared" si="2"/>
        <v>1412032.22</v>
      </c>
      <c r="L16" s="27">
        <f>+L17+L18+L19+L20+L21+L22+L23+L24+L25+L26</f>
        <v>2098927.83</v>
      </c>
      <c r="M16" s="27">
        <f t="shared" si="2"/>
        <v>0</v>
      </c>
      <c r="N16" s="27">
        <f t="shared" si="2"/>
        <v>0</v>
      </c>
      <c r="O16" s="27">
        <f>+O17+O18+O19+O20+O21+O22+O23+O24+O25+O26</f>
        <v>14068041.439999999</v>
      </c>
    </row>
    <row r="17" spans="2:15" x14ac:dyDescent="0.25">
      <c r="B17" s="40" t="str">
        <f>+'P1 Presupuesto Aprobado'!C19</f>
        <v>2.2.1 - SERVICIOS BÁSICOS</v>
      </c>
      <c r="C17" s="37">
        <v>422228.4</v>
      </c>
      <c r="D17" s="37">
        <v>609238.01</v>
      </c>
      <c r="E17" s="37">
        <v>914177.18</v>
      </c>
      <c r="F17" s="37">
        <v>661238.07999999996</v>
      </c>
      <c r="G17" s="37">
        <v>688968.61</v>
      </c>
      <c r="H17" s="41">
        <v>640981.22</v>
      </c>
      <c r="I17" s="27">
        <v>867648.59</v>
      </c>
      <c r="J17" s="41">
        <v>835337.08</v>
      </c>
      <c r="K17" s="41">
        <v>766032.41</v>
      </c>
      <c r="L17" s="41">
        <v>853116.97</v>
      </c>
      <c r="M17" s="27"/>
      <c r="N17" s="27"/>
      <c r="O17" s="22">
        <f t="shared" si="1"/>
        <v>7258966.5499999998</v>
      </c>
    </row>
    <row r="18" spans="2:15" x14ac:dyDescent="0.25">
      <c r="B18" s="4" t="s">
        <v>9</v>
      </c>
      <c r="D18" s="22">
        <v>84363.55</v>
      </c>
      <c r="E18" s="22">
        <v>223346.91</v>
      </c>
      <c r="F18" s="22">
        <v>74448.97</v>
      </c>
      <c r="I18" s="22">
        <v>55669.38</v>
      </c>
      <c r="J18" s="41">
        <v>204990.4</v>
      </c>
      <c r="K18" s="41">
        <v>9278.23</v>
      </c>
      <c r="L18" s="41">
        <v>9278.23</v>
      </c>
      <c r="O18" s="22">
        <f t="shared" si="1"/>
        <v>661375.67000000004</v>
      </c>
    </row>
    <row r="19" spans="2:15" x14ac:dyDescent="0.25">
      <c r="B19" s="4" t="s">
        <v>10</v>
      </c>
      <c r="J19" s="41">
        <v>219995</v>
      </c>
      <c r="L19" s="41">
        <v>154300</v>
      </c>
      <c r="O19" s="22">
        <f t="shared" si="1"/>
        <v>374295</v>
      </c>
    </row>
    <row r="20" spans="2:15" x14ac:dyDescent="0.25">
      <c r="B20" s="4" t="s">
        <v>11</v>
      </c>
      <c r="F20" s="22">
        <v>6135.99</v>
      </c>
      <c r="G20" s="41">
        <v>3540</v>
      </c>
      <c r="H20" s="41">
        <v>2360</v>
      </c>
      <c r="I20" s="22">
        <v>3501</v>
      </c>
      <c r="J20" s="41">
        <v>35418</v>
      </c>
      <c r="K20">
        <v>309.39999999999998</v>
      </c>
      <c r="L20" s="41">
        <v>28574.45</v>
      </c>
      <c r="O20" s="22">
        <f t="shared" si="1"/>
        <v>79838.84</v>
      </c>
    </row>
    <row r="21" spans="2:15" x14ac:dyDescent="0.25">
      <c r="B21" s="4" t="s">
        <v>118</v>
      </c>
      <c r="L21" s="41">
        <v>69000</v>
      </c>
      <c r="O21" s="22">
        <f t="shared" si="1"/>
        <v>69000</v>
      </c>
    </row>
    <row r="22" spans="2:15" x14ac:dyDescent="0.25">
      <c r="B22" s="4" t="s">
        <v>12</v>
      </c>
      <c r="F22" s="22">
        <v>13806</v>
      </c>
      <c r="L22" s="41"/>
      <c r="O22" s="22">
        <f t="shared" si="1"/>
        <v>13806</v>
      </c>
    </row>
    <row r="23" spans="2:15" x14ac:dyDescent="0.25">
      <c r="B23" s="4" t="s">
        <v>13</v>
      </c>
      <c r="C23" s="22">
        <v>9618.26</v>
      </c>
      <c r="D23" s="22">
        <v>426016.31</v>
      </c>
      <c r="E23" s="22">
        <v>9618.26</v>
      </c>
      <c r="F23" s="22">
        <v>28592.26</v>
      </c>
      <c r="G23" s="41">
        <v>9618.26</v>
      </c>
      <c r="H23" s="41">
        <v>19105.259999999998</v>
      </c>
      <c r="I23" s="22">
        <v>8443</v>
      </c>
      <c r="J23" s="41">
        <v>37721.26</v>
      </c>
      <c r="K23" s="41">
        <v>383437.88</v>
      </c>
      <c r="L23" s="41">
        <v>22237.35</v>
      </c>
      <c r="O23" s="22">
        <f t="shared" si="1"/>
        <v>954408.1</v>
      </c>
    </row>
    <row r="24" spans="2:15" x14ac:dyDescent="0.25">
      <c r="B24" s="4" t="s">
        <v>14</v>
      </c>
      <c r="D24" s="22">
        <v>21000</v>
      </c>
      <c r="J24" s="41">
        <v>14910.01</v>
      </c>
      <c r="K24" s="41">
        <v>109386</v>
      </c>
      <c r="L24" s="41">
        <v>31010.400000000001</v>
      </c>
      <c r="O24" s="22">
        <f t="shared" si="1"/>
        <v>176306.41</v>
      </c>
    </row>
    <row r="25" spans="2:15" x14ac:dyDescent="0.25">
      <c r="B25" s="4" t="s">
        <v>15</v>
      </c>
      <c r="D25" s="22">
        <v>1200</v>
      </c>
      <c r="F25" s="22">
        <v>1585918</v>
      </c>
      <c r="G25" s="22">
        <v>42250</v>
      </c>
      <c r="H25" s="41">
        <v>-1584268</v>
      </c>
      <c r="I25" s="22">
        <v>63720</v>
      </c>
      <c r="J25" s="41">
        <v>1816970.21</v>
      </c>
      <c r="K25" s="41">
        <v>143588.29999999999</v>
      </c>
      <c r="L25" s="41">
        <v>21736.63</v>
      </c>
      <c r="O25" s="22">
        <f t="shared" si="1"/>
        <v>2091115.14</v>
      </c>
    </row>
    <row r="26" spans="2:15" x14ac:dyDescent="0.25">
      <c r="B26" s="4" t="s">
        <v>16</v>
      </c>
      <c r="F26" s="22">
        <v>87337.7</v>
      </c>
      <c r="G26" s="22">
        <v>98412</v>
      </c>
      <c r="H26" s="41">
        <v>62540</v>
      </c>
      <c r="I26" s="22">
        <v>592548.80000000005</v>
      </c>
      <c r="J26" s="41">
        <v>638417.43000000005</v>
      </c>
      <c r="L26" s="41">
        <v>909673.8</v>
      </c>
      <c r="O26" s="22">
        <f t="shared" si="1"/>
        <v>2388929.7300000004</v>
      </c>
    </row>
    <row r="27" spans="2:15" x14ac:dyDescent="0.25">
      <c r="B27" s="3" t="s">
        <v>17</v>
      </c>
      <c r="C27" s="22">
        <v>0</v>
      </c>
      <c r="D27" s="27">
        <f>+D28+D29+D30+D31+D32+D33+D34+D35</f>
        <v>313600</v>
      </c>
      <c r="E27" s="27">
        <f t="shared" ref="E27" si="3">+E28+E29+E30+E31+E32+E33+E34+E35</f>
        <v>285203.12</v>
      </c>
      <c r="F27" s="27">
        <f t="shared" ref="F27:K27" si="4">+F28+F29+F30+F31+F32+F33+F34+F35+F36</f>
        <v>1037308.9100000001</v>
      </c>
      <c r="G27" s="27">
        <f t="shared" si="4"/>
        <v>811562.5</v>
      </c>
      <c r="H27" s="27">
        <f t="shared" si="4"/>
        <v>2188962.94</v>
      </c>
      <c r="I27" s="27">
        <f t="shared" si="4"/>
        <v>1543065.67</v>
      </c>
      <c r="J27" s="27">
        <f t="shared" si="4"/>
        <v>2053426.99</v>
      </c>
      <c r="K27" s="27">
        <f t="shared" si="4"/>
        <v>1320073.1500000001</v>
      </c>
      <c r="L27" s="27">
        <f>+L28+L29+L30+L31+L32+L33+L34+L35+L36</f>
        <v>965745.73</v>
      </c>
      <c r="M27" s="27">
        <f>+M28+M29+M30+M31+M32+M33+M34+M35+M36</f>
        <v>0</v>
      </c>
      <c r="N27" s="27">
        <f>+N28+N29+N30+N32+N33+N34+N36</f>
        <v>0</v>
      </c>
      <c r="O27" s="27">
        <f>+O28+O29+O30+O31+O32+O33+O34+O35+O36</f>
        <v>10518949.01</v>
      </c>
    </row>
    <row r="28" spans="2:15" x14ac:dyDescent="0.25">
      <c r="B28" s="4" t="s">
        <v>18</v>
      </c>
      <c r="C28" s="22">
        <v>0</v>
      </c>
      <c r="F28" s="22">
        <v>275661.8</v>
      </c>
      <c r="G28" s="22">
        <v>57727</v>
      </c>
      <c r="H28" s="41">
        <v>206376.8</v>
      </c>
      <c r="I28" s="22">
        <v>87555</v>
      </c>
      <c r="J28" s="41">
        <v>115580.6</v>
      </c>
      <c r="K28" s="41">
        <v>13780</v>
      </c>
      <c r="L28" s="41">
        <v>309707.12</v>
      </c>
      <c r="O28" s="22">
        <f t="shared" si="1"/>
        <v>1066388.3199999998</v>
      </c>
    </row>
    <row r="29" spans="2:15" x14ac:dyDescent="0.25">
      <c r="B29" s="4" t="s">
        <v>19</v>
      </c>
      <c r="C29" s="22">
        <v>0</v>
      </c>
      <c r="E29" s="22">
        <v>16071.6</v>
      </c>
      <c r="I29" s="22">
        <v>29116.5</v>
      </c>
      <c r="J29" s="41">
        <v>53592</v>
      </c>
      <c r="K29" s="41">
        <v>771230.3</v>
      </c>
      <c r="O29" s="22">
        <f t="shared" si="1"/>
        <v>870010.4</v>
      </c>
    </row>
    <row r="30" spans="2:15" x14ac:dyDescent="0.25">
      <c r="B30" s="4" t="s">
        <v>20</v>
      </c>
      <c r="C30" s="22">
        <v>0</v>
      </c>
      <c r="F30" s="22">
        <v>178160.25</v>
      </c>
      <c r="H30" s="41">
        <v>1112386</v>
      </c>
      <c r="J30" s="41">
        <v>322801.74</v>
      </c>
      <c r="L30">
        <v>400</v>
      </c>
      <c r="O30" s="22">
        <f t="shared" si="1"/>
        <v>1613747.99</v>
      </c>
    </row>
    <row r="31" spans="2:15" x14ac:dyDescent="0.25">
      <c r="B31" s="4" t="s">
        <v>21</v>
      </c>
      <c r="C31" s="22">
        <v>0</v>
      </c>
      <c r="I31" s="22">
        <v>13629</v>
      </c>
      <c r="K31" s="41">
        <v>19053.400000000001</v>
      </c>
      <c r="O31" s="22">
        <f t="shared" si="1"/>
        <v>32682.400000000001</v>
      </c>
    </row>
    <row r="32" spans="2:15" x14ac:dyDescent="0.25">
      <c r="B32" s="4" t="s">
        <v>22</v>
      </c>
      <c r="C32" s="22">
        <v>0</v>
      </c>
      <c r="F32" s="22">
        <v>172750</v>
      </c>
      <c r="H32" s="41">
        <v>154020.68</v>
      </c>
      <c r="I32" s="22">
        <v>86612</v>
      </c>
      <c r="J32" s="41">
        <v>141644.20000000001</v>
      </c>
      <c r="L32" s="41">
        <v>226413.18</v>
      </c>
      <c r="O32" s="22">
        <f t="shared" si="1"/>
        <v>781440.06</v>
      </c>
    </row>
    <row r="33" spans="2:15" x14ac:dyDescent="0.25">
      <c r="B33" s="4" t="s">
        <v>23</v>
      </c>
      <c r="C33" s="22">
        <v>0</v>
      </c>
      <c r="F33" s="22">
        <v>13883.88</v>
      </c>
      <c r="I33" s="22">
        <v>90127.46</v>
      </c>
      <c r="J33" s="41">
        <v>87148.800000000003</v>
      </c>
      <c r="L33" s="41">
        <v>6012.61</v>
      </c>
      <c r="O33" s="22">
        <f t="shared" si="1"/>
        <v>197172.75</v>
      </c>
    </row>
    <row r="34" spans="2:15" x14ac:dyDescent="0.25">
      <c r="B34" s="4" t="s">
        <v>24</v>
      </c>
      <c r="C34" s="22">
        <v>0</v>
      </c>
      <c r="D34" s="22">
        <v>313600</v>
      </c>
      <c r="E34" s="22">
        <v>269131.52000000002</v>
      </c>
      <c r="F34" s="22">
        <v>6322.18</v>
      </c>
      <c r="G34" s="22">
        <v>627630.74</v>
      </c>
      <c r="H34" s="41">
        <v>257544.21</v>
      </c>
      <c r="I34" s="22">
        <v>240306.4</v>
      </c>
      <c r="J34" s="41">
        <v>486978.66</v>
      </c>
      <c r="K34" s="41">
        <v>313533.92</v>
      </c>
      <c r="L34" s="41">
        <v>354625.49</v>
      </c>
      <c r="O34" s="22">
        <f t="shared" si="1"/>
        <v>2869673.12</v>
      </c>
    </row>
    <row r="35" spans="2:15" hidden="1" x14ac:dyDescent="0.25">
      <c r="B35" s="4" t="s">
        <v>25</v>
      </c>
      <c r="C35" s="22">
        <v>0</v>
      </c>
      <c r="O35" s="22">
        <f t="shared" si="1"/>
        <v>0</v>
      </c>
    </row>
    <row r="36" spans="2:15" x14ac:dyDescent="0.25">
      <c r="B36" s="4" t="s">
        <v>26</v>
      </c>
      <c r="C36" s="22">
        <v>0</v>
      </c>
      <c r="F36" s="22">
        <v>390530.8</v>
      </c>
      <c r="G36" s="22">
        <v>126204.76</v>
      </c>
      <c r="H36" s="41">
        <v>458635.25</v>
      </c>
      <c r="I36" s="22">
        <v>995719.31</v>
      </c>
      <c r="J36" s="41">
        <v>845680.99</v>
      </c>
      <c r="K36" s="41">
        <v>202475.53</v>
      </c>
      <c r="L36" s="41">
        <v>68587.33</v>
      </c>
      <c r="O36" s="22">
        <f t="shared" si="1"/>
        <v>3087833.97</v>
      </c>
    </row>
    <row r="37" spans="2:15" x14ac:dyDescent="0.25">
      <c r="B37" s="3" t="s">
        <v>27</v>
      </c>
      <c r="C37" s="22">
        <v>0</v>
      </c>
      <c r="D37" s="22">
        <v>0</v>
      </c>
      <c r="E37" s="27">
        <f>+E38+E39+E40+E41+E42+E43+E44+E45</f>
        <v>0</v>
      </c>
      <c r="F37" s="27">
        <f t="shared" ref="F37:N37" si="5">+F38+F39+F40+F41+F42+F43+F44+F45</f>
        <v>0</v>
      </c>
      <c r="G37" s="27">
        <f t="shared" si="5"/>
        <v>0</v>
      </c>
      <c r="H37" s="27">
        <f t="shared" si="5"/>
        <v>0</v>
      </c>
      <c r="I37" s="27">
        <f>+I38</f>
        <v>0</v>
      </c>
      <c r="J37" s="27">
        <f t="shared" si="5"/>
        <v>50000</v>
      </c>
      <c r="K37" s="22">
        <f t="shared" si="5"/>
        <v>0</v>
      </c>
      <c r="L37" s="22">
        <f t="shared" si="5"/>
        <v>0</v>
      </c>
      <c r="M37" s="22">
        <f t="shared" si="5"/>
        <v>0</v>
      </c>
      <c r="N37" s="22">
        <f t="shared" si="5"/>
        <v>0</v>
      </c>
      <c r="O37" s="27">
        <f>+O38+O39+O40+O41+O42+O43+O44+O45+O46+O47+O48+O49+O50+O51+O52</f>
        <v>50000</v>
      </c>
    </row>
    <row r="38" spans="2:15" x14ac:dyDescent="0.25">
      <c r="B38" s="4" t="s">
        <v>28</v>
      </c>
      <c r="C38" s="22">
        <v>0</v>
      </c>
      <c r="D38" s="22">
        <v>0</v>
      </c>
      <c r="G38" s="27"/>
      <c r="J38" s="41">
        <v>50000</v>
      </c>
      <c r="O38" s="22">
        <f t="shared" si="1"/>
        <v>50000</v>
      </c>
    </row>
    <row r="39" spans="2:15" hidden="1" x14ac:dyDescent="0.25">
      <c r="B39" s="4" t="s">
        <v>29</v>
      </c>
      <c r="C39" s="22">
        <v>0</v>
      </c>
      <c r="D39" s="22">
        <v>0</v>
      </c>
      <c r="E39" s="22">
        <v>0</v>
      </c>
      <c r="F39" s="22">
        <v>0</v>
      </c>
      <c r="G39" s="27"/>
      <c r="H39" s="22">
        <v>0</v>
      </c>
      <c r="I39" s="22">
        <v>0</v>
      </c>
      <c r="J39" s="22">
        <v>0</v>
      </c>
      <c r="K39" s="22">
        <f t="shared" ref="K39:K52" si="6">+K40+K41+K42+K43+K44+K45+K46+K47</f>
        <v>0</v>
      </c>
      <c r="L39" s="22">
        <v>0</v>
      </c>
      <c r="M39" s="22">
        <v>0</v>
      </c>
      <c r="N39" s="22">
        <v>0</v>
      </c>
      <c r="O39" s="22">
        <f t="shared" si="1"/>
        <v>0</v>
      </c>
    </row>
    <row r="40" spans="2:15" hidden="1" x14ac:dyDescent="0.25">
      <c r="B40" s="4" t="s">
        <v>30</v>
      </c>
      <c r="C40" s="22">
        <v>0</v>
      </c>
      <c r="D40" s="22">
        <v>0</v>
      </c>
      <c r="E40" s="22">
        <v>0</v>
      </c>
      <c r="F40" s="22">
        <v>0</v>
      </c>
      <c r="G40" s="27"/>
      <c r="H40" s="22">
        <v>0</v>
      </c>
      <c r="I40" s="22">
        <v>0</v>
      </c>
      <c r="J40" s="22">
        <v>0</v>
      </c>
      <c r="K40" s="22">
        <f t="shared" si="6"/>
        <v>0</v>
      </c>
      <c r="L40" s="22">
        <v>0</v>
      </c>
      <c r="M40" s="22">
        <v>0</v>
      </c>
      <c r="N40" s="22">
        <v>0</v>
      </c>
      <c r="O40" s="22">
        <f t="shared" si="1"/>
        <v>0</v>
      </c>
    </row>
    <row r="41" spans="2:15" hidden="1" x14ac:dyDescent="0.25">
      <c r="B41" s="4" t="s">
        <v>31</v>
      </c>
      <c r="C41" s="22">
        <v>0</v>
      </c>
      <c r="D41" s="22">
        <v>0</v>
      </c>
      <c r="E41" s="22">
        <v>0</v>
      </c>
      <c r="F41" s="22">
        <v>0</v>
      </c>
      <c r="G41" s="27"/>
      <c r="H41" s="22">
        <v>0</v>
      </c>
      <c r="I41" s="22">
        <v>0</v>
      </c>
      <c r="J41" s="22">
        <v>0</v>
      </c>
      <c r="K41" s="22">
        <f t="shared" si="6"/>
        <v>0</v>
      </c>
      <c r="L41" s="22">
        <v>0</v>
      </c>
      <c r="M41" s="22">
        <v>0</v>
      </c>
      <c r="N41" s="22">
        <v>0</v>
      </c>
      <c r="O41" s="22">
        <f t="shared" si="1"/>
        <v>0</v>
      </c>
    </row>
    <row r="42" spans="2:15" hidden="1" x14ac:dyDescent="0.25">
      <c r="B42" s="4" t="s">
        <v>32</v>
      </c>
      <c r="C42" s="22">
        <v>0</v>
      </c>
      <c r="D42" s="22">
        <v>0</v>
      </c>
      <c r="E42" s="22">
        <v>0</v>
      </c>
      <c r="F42" s="22">
        <v>0</v>
      </c>
      <c r="G42" s="27"/>
      <c r="H42" s="22">
        <v>0</v>
      </c>
      <c r="I42" s="22">
        <v>0</v>
      </c>
      <c r="J42" s="22">
        <v>0</v>
      </c>
      <c r="K42" s="22">
        <f t="shared" si="6"/>
        <v>0</v>
      </c>
      <c r="L42" s="22">
        <v>0</v>
      </c>
      <c r="M42" s="22">
        <v>0</v>
      </c>
      <c r="N42" s="22">
        <v>0</v>
      </c>
      <c r="O42" s="22">
        <f t="shared" si="1"/>
        <v>0</v>
      </c>
    </row>
    <row r="43" spans="2:15" hidden="1" x14ac:dyDescent="0.25">
      <c r="B43" s="4" t="s">
        <v>33</v>
      </c>
      <c r="C43" s="22">
        <v>0</v>
      </c>
      <c r="D43" s="22">
        <v>0</v>
      </c>
      <c r="E43" s="22">
        <v>0</v>
      </c>
      <c r="F43" s="22">
        <v>0</v>
      </c>
      <c r="G43" s="27"/>
      <c r="H43" s="22">
        <v>0</v>
      </c>
      <c r="I43" s="22">
        <v>0</v>
      </c>
      <c r="J43" s="22">
        <v>0</v>
      </c>
      <c r="K43" s="22">
        <f t="shared" si="6"/>
        <v>0</v>
      </c>
      <c r="L43" s="22">
        <v>0</v>
      </c>
      <c r="M43" s="22">
        <v>0</v>
      </c>
      <c r="N43" s="22">
        <v>0</v>
      </c>
      <c r="O43" s="22">
        <f t="shared" si="1"/>
        <v>0</v>
      </c>
    </row>
    <row r="44" spans="2:15" hidden="1" x14ac:dyDescent="0.25">
      <c r="B44" s="4" t="s">
        <v>34</v>
      </c>
      <c r="C44" s="22">
        <v>0</v>
      </c>
      <c r="D44" s="22">
        <v>0</v>
      </c>
      <c r="E44" s="22">
        <v>0</v>
      </c>
      <c r="F44" s="22">
        <v>0</v>
      </c>
      <c r="G44" s="27"/>
      <c r="H44" s="22">
        <v>0</v>
      </c>
      <c r="I44" s="22">
        <v>0</v>
      </c>
      <c r="J44" s="22">
        <v>0</v>
      </c>
      <c r="K44" s="22">
        <f t="shared" si="6"/>
        <v>0</v>
      </c>
      <c r="L44" s="22">
        <v>0</v>
      </c>
      <c r="M44" s="22">
        <v>0</v>
      </c>
      <c r="N44" s="22">
        <v>0</v>
      </c>
      <c r="O44" s="22">
        <f t="shared" si="1"/>
        <v>0</v>
      </c>
    </row>
    <row r="45" spans="2:15" hidden="1" x14ac:dyDescent="0.25">
      <c r="B45" s="4" t="s">
        <v>35</v>
      </c>
      <c r="C45" s="22">
        <v>0</v>
      </c>
      <c r="D45" s="22">
        <v>0</v>
      </c>
      <c r="E45" s="22">
        <v>0</v>
      </c>
      <c r="F45" s="22">
        <v>0</v>
      </c>
      <c r="G45" s="27"/>
      <c r="H45" s="22">
        <v>0</v>
      </c>
      <c r="I45" s="22">
        <v>0</v>
      </c>
      <c r="J45" s="22">
        <v>0</v>
      </c>
      <c r="K45" s="22">
        <f t="shared" si="6"/>
        <v>0</v>
      </c>
      <c r="L45" s="22">
        <v>0</v>
      </c>
      <c r="M45" s="22">
        <v>0</v>
      </c>
      <c r="N45" s="22">
        <v>0</v>
      </c>
      <c r="O45" s="22">
        <f t="shared" si="1"/>
        <v>0</v>
      </c>
    </row>
    <row r="46" spans="2:15" hidden="1" x14ac:dyDescent="0.25">
      <c r="B46" s="3" t="s">
        <v>36</v>
      </c>
      <c r="C46" s="22">
        <v>0</v>
      </c>
      <c r="D46" s="22">
        <v>0</v>
      </c>
      <c r="E46" s="22">
        <v>0</v>
      </c>
      <c r="F46" s="22">
        <v>0</v>
      </c>
      <c r="G46" s="27"/>
      <c r="H46" s="22">
        <v>0</v>
      </c>
      <c r="I46" s="22">
        <v>0</v>
      </c>
      <c r="J46" s="22">
        <v>0</v>
      </c>
      <c r="K46" s="22">
        <f t="shared" si="6"/>
        <v>0</v>
      </c>
      <c r="L46" s="22">
        <v>0</v>
      </c>
      <c r="M46" s="22">
        <v>0</v>
      </c>
      <c r="N46" s="22">
        <v>0</v>
      </c>
      <c r="O46" s="22">
        <f t="shared" si="1"/>
        <v>0</v>
      </c>
    </row>
    <row r="47" spans="2:15" hidden="1" x14ac:dyDescent="0.25">
      <c r="B47" s="4" t="s">
        <v>37</v>
      </c>
      <c r="C47" s="22">
        <v>0</v>
      </c>
      <c r="D47" s="22">
        <v>0</v>
      </c>
      <c r="E47" s="22">
        <v>0</v>
      </c>
      <c r="F47" s="22">
        <v>0</v>
      </c>
      <c r="G47" s="27"/>
      <c r="H47" s="22">
        <v>0</v>
      </c>
      <c r="I47" s="22">
        <v>0</v>
      </c>
      <c r="J47" s="22">
        <v>0</v>
      </c>
      <c r="K47" s="22">
        <f t="shared" si="6"/>
        <v>0</v>
      </c>
      <c r="L47" s="22">
        <v>0</v>
      </c>
      <c r="M47" s="22">
        <v>0</v>
      </c>
      <c r="N47" s="22">
        <v>0</v>
      </c>
      <c r="O47" s="22">
        <f t="shared" si="1"/>
        <v>0</v>
      </c>
    </row>
    <row r="48" spans="2:15" hidden="1" x14ac:dyDescent="0.25">
      <c r="B48" s="4" t="s">
        <v>38</v>
      </c>
      <c r="C48" s="22">
        <v>0</v>
      </c>
      <c r="D48" s="22">
        <v>0</v>
      </c>
      <c r="E48" s="22">
        <v>0</v>
      </c>
      <c r="F48" s="22">
        <v>0</v>
      </c>
      <c r="G48" s="27"/>
      <c r="H48" s="22">
        <v>0</v>
      </c>
      <c r="I48" s="22">
        <v>0</v>
      </c>
      <c r="J48" s="22">
        <v>0</v>
      </c>
      <c r="K48" s="22">
        <f t="shared" si="6"/>
        <v>0</v>
      </c>
      <c r="L48" s="22">
        <v>0</v>
      </c>
      <c r="M48" s="22">
        <v>0</v>
      </c>
      <c r="N48" s="22">
        <v>0</v>
      </c>
      <c r="O48" s="22">
        <f t="shared" si="1"/>
        <v>0</v>
      </c>
    </row>
    <row r="49" spans="2:15" hidden="1" x14ac:dyDescent="0.25">
      <c r="B49" s="4" t="s">
        <v>39</v>
      </c>
      <c r="C49" s="22">
        <v>0</v>
      </c>
      <c r="D49" s="22">
        <v>0</v>
      </c>
      <c r="E49" s="22">
        <v>0</v>
      </c>
      <c r="F49" s="22">
        <v>0</v>
      </c>
      <c r="G49" s="27"/>
      <c r="H49" s="22">
        <v>0</v>
      </c>
      <c r="I49" s="22">
        <v>0</v>
      </c>
      <c r="J49" s="22">
        <v>0</v>
      </c>
      <c r="K49" s="22">
        <f t="shared" si="6"/>
        <v>0</v>
      </c>
      <c r="L49" s="22">
        <v>0</v>
      </c>
      <c r="M49" s="22">
        <v>0</v>
      </c>
      <c r="N49" s="22">
        <v>0</v>
      </c>
      <c r="O49" s="22">
        <f t="shared" si="1"/>
        <v>0</v>
      </c>
    </row>
    <row r="50" spans="2:15" hidden="1" x14ac:dyDescent="0.25">
      <c r="B50" s="4" t="s">
        <v>40</v>
      </c>
      <c r="C50" s="22">
        <v>0</v>
      </c>
      <c r="D50" s="22">
        <v>0</v>
      </c>
      <c r="E50" s="22">
        <v>0</v>
      </c>
      <c r="F50" s="22">
        <v>0</v>
      </c>
      <c r="G50" s="27"/>
      <c r="H50" s="22">
        <v>0</v>
      </c>
      <c r="I50" s="22">
        <v>0</v>
      </c>
      <c r="J50" s="22">
        <v>0</v>
      </c>
      <c r="K50" s="22">
        <f t="shared" si="6"/>
        <v>0</v>
      </c>
      <c r="L50" s="22">
        <v>0</v>
      </c>
      <c r="M50" s="22">
        <v>0</v>
      </c>
      <c r="N50" s="22">
        <v>0</v>
      </c>
      <c r="O50" s="22">
        <f t="shared" si="1"/>
        <v>0</v>
      </c>
    </row>
    <row r="51" spans="2:15" hidden="1" x14ac:dyDescent="0.25">
      <c r="B51" s="4" t="s">
        <v>41</v>
      </c>
      <c r="C51" s="22">
        <v>0</v>
      </c>
      <c r="D51" s="22">
        <v>0</v>
      </c>
      <c r="E51" s="22">
        <v>0</v>
      </c>
      <c r="F51" s="22">
        <v>0</v>
      </c>
      <c r="G51" s="27"/>
      <c r="H51" s="22">
        <v>0</v>
      </c>
      <c r="I51" s="22">
        <v>0</v>
      </c>
      <c r="J51" s="22">
        <v>0</v>
      </c>
      <c r="K51" s="22">
        <f t="shared" si="6"/>
        <v>0</v>
      </c>
      <c r="L51" s="22">
        <v>0</v>
      </c>
      <c r="M51" s="22">
        <v>0</v>
      </c>
      <c r="N51" s="22">
        <v>0</v>
      </c>
      <c r="O51" s="22">
        <f t="shared" si="1"/>
        <v>0</v>
      </c>
    </row>
    <row r="52" spans="2:15" hidden="1" x14ac:dyDescent="0.25">
      <c r="B52" s="4" t="s">
        <v>42</v>
      </c>
      <c r="C52" s="22">
        <v>0</v>
      </c>
      <c r="D52" s="22">
        <v>0</v>
      </c>
      <c r="E52" s="22">
        <v>0</v>
      </c>
      <c r="F52" s="22">
        <v>0</v>
      </c>
      <c r="G52" s="27"/>
      <c r="H52" s="22">
        <v>0</v>
      </c>
      <c r="I52" s="22">
        <v>0</v>
      </c>
      <c r="J52" s="22">
        <v>0</v>
      </c>
      <c r="K52" s="22">
        <f t="shared" si="6"/>
        <v>0</v>
      </c>
      <c r="L52" s="22">
        <v>0</v>
      </c>
      <c r="M52" s="22">
        <v>0</v>
      </c>
      <c r="N52" s="22">
        <v>0</v>
      </c>
      <c r="O52" s="22">
        <f t="shared" si="1"/>
        <v>0</v>
      </c>
    </row>
    <row r="53" spans="2:15" x14ac:dyDescent="0.25">
      <c r="B53" s="3" t="s">
        <v>43</v>
      </c>
      <c r="C53" s="22">
        <v>0</v>
      </c>
      <c r="D53" s="22">
        <v>0</v>
      </c>
      <c r="E53" s="27">
        <f>+E54+E55+E56+E57+E58</f>
        <v>0</v>
      </c>
      <c r="F53" s="27">
        <f>+F54+F55+F56+F57+F58+F59+F60</f>
        <v>200559.8</v>
      </c>
      <c r="G53" s="27">
        <f>+G54+G55+G56+G57+G58+G59</f>
        <v>209881.04000000004</v>
      </c>
      <c r="H53" s="27">
        <f>+H54+H55+H56+H57+H58+H59</f>
        <v>0</v>
      </c>
      <c r="I53" s="27">
        <f>+I54+I55+I56+I57+I58+I60+I61+I62</f>
        <v>293245.45999999996</v>
      </c>
      <c r="J53" s="27">
        <f>+J54+J55+J56+J57+J58</f>
        <v>545652.75</v>
      </c>
      <c r="K53" s="27">
        <f t="shared" ref="K53" si="7">+K54+K55+K56+K57+K58</f>
        <v>0</v>
      </c>
      <c r="L53" s="27">
        <f>+L54+L55+L56+L57+L58+L59+L60+L61+L62</f>
        <v>280587.14</v>
      </c>
      <c r="M53" s="27">
        <f>+M54+M55+M56+M57+M58+M59+M60+M61</f>
        <v>0</v>
      </c>
      <c r="N53" s="27">
        <f>+N54+N55+N56+N57+N58+N59</f>
        <v>0</v>
      </c>
      <c r="O53" s="27">
        <f>+O54+O55+O56+O57+O58+O59+O60+O61+O62+O63+O64+O65</f>
        <v>1529926.1900000002</v>
      </c>
    </row>
    <row r="54" spans="2:15" x14ac:dyDescent="0.25">
      <c r="B54" s="4" t="s">
        <v>44</v>
      </c>
      <c r="C54" s="22">
        <v>0</v>
      </c>
      <c r="D54" s="22">
        <v>0</v>
      </c>
      <c r="F54" s="22">
        <v>37913.4</v>
      </c>
      <c r="G54" s="22">
        <v>24078.59</v>
      </c>
      <c r="H54" s="41"/>
      <c r="I54" s="37">
        <v>101743.17</v>
      </c>
      <c r="J54" s="41">
        <v>528424.81000000006</v>
      </c>
      <c r="L54" s="41">
        <v>155996</v>
      </c>
      <c r="O54" s="22">
        <f t="shared" si="1"/>
        <v>848155.97000000009</v>
      </c>
    </row>
    <row r="55" spans="2:15" x14ac:dyDescent="0.25">
      <c r="B55" s="4" t="s">
        <v>45</v>
      </c>
      <c r="C55" s="22">
        <v>0</v>
      </c>
      <c r="D55" s="22">
        <v>0</v>
      </c>
      <c r="I55" s="27"/>
      <c r="J55" s="41">
        <v>17227.939999999999</v>
      </c>
      <c r="O55" s="22">
        <f t="shared" si="1"/>
        <v>17227.939999999999</v>
      </c>
    </row>
    <row r="56" spans="2:15" hidden="1" x14ac:dyDescent="0.25">
      <c r="B56" s="4" t="s">
        <v>46</v>
      </c>
      <c r="C56" s="22">
        <v>0</v>
      </c>
      <c r="D56" s="22">
        <v>0</v>
      </c>
      <c r="I56" s="27"/>
      <c r="O56" s="22">
        <f t="shared" si="1"/>
        <v>0</v>
      </c>
    </row>
    <row r="57" spans="2:15" hidden="1" x14ac:dyDescent="0.25">
      <c r="B57" s="4" t="s">
        <v>47</v>
      </c>
      <c r="C57" s="22">
        <v>0</v>
      </c>
      <c r="D57" s="22">
        <v>0</v>
      </c>
      <c r="I57" s="27"/>
      <c r="O57" s="22">
        <f t="shared" si="1"/>
        <v>0</v>
      </c>
    </row>
    <row r="58" spans="2:15" x14ac:dyDescent="0.25">
      <c r="B58" s="4" t="s">
        <v>48</v>
      </c>
      <c r="C58" s="22">
        <v>0</v>
      </c>
      <c r="D58" s="22">
        <v>0</v>
      </c>
      <c r="F58" s="22">
        <v>58646</v>
      </c>
      <c r="G58" s="22">
        <v>107882.21</v>
      </c>
      <c r="H58" s="41"/>
      <c r="I58" s="37">
        <v>20937.740000000002</v>
      </c>
      <c r="L58" s="22">
        <v>60770</v>
      </c>
      <c r="O58" s="22">
        <f t="shared" si="1"/>
        <v>248235.95</v>
      </c>
    </row>
    <row r="59" spans="2:15" x14ac:dyDescent="0.25">
      <c r="B59" s="4" t="s">
        <v>49</v>
      </c>
      <c r="C59" s="22">
        <v>0</v>
      </c>
      <c r="D59" s="22">
        <v>0</v>
      </c>
      <c r="G59" s="22">
        <v>77920.240000000005</v>
      </c>
      <c r="H59" s="41"/>
      <c r="I59" s="37"/>
      <c r="L59" s="41">
        <v>13199.14</v>
      </c>
      <c r="O59" s="22">
        <f t="shared" si="1"/>
        <v>91119.38</v>
      </c>
    </row>
    <row r="60" spans="2:15" x14ac:dyDescent="0.25">
      <c r="B60" s="4" t="s">
        <v>50</v>
      </c>
      <c r="C60" s="22">
        <v>0</v>
      </c>
      <c r="D60" s="22">
        <v>0</v>
      </c>
      <c r="F60" s="22">
        <v>104000.4</v>
      </c>
      <c r="I60" s="37"/>
      <c r="O60" s="22">
        <f t="shared" si="1"/>
        <v>104000.4</v>
      </c>
    </row>
    <row r="61" spans="2:15" hidden="1" x14ac:dyDescent="0.25">
      <c r="B61" s="4" t="s">
        <v>51</v>
      </c>
      <c r="C61" s="22">
        <v>0</v>
      </c>
      <c r="D61" s="22">
        <v>0</v>
      </c>
      <c r="I61" s="37"/>
      <c r="O61" s="22">
        <f t="shared" si="1"/>
        <v>0</v>
      </c>
    </row>
    <row r="62" spans="2:15" x14ac:dyDescent="0.25">
      <c r="B62" s="4" t="s">
        <v>52</v>
      </c>
      <c r="C62" s="22">
        <v>0</v>
      </c>
      <c r="D62" s="22">
        <v>0</v>
      </c>
      <c r="I62" s="37">
        <v>170564.55</v>
      </c>
      <c r="L62" s="41">
        <v>50622</v>
      </c>
      <c r="O62" s="22">
        <f t="shared" si="1"/>
        <v>221186.55</v>
      </c>
    </row>
    <row r="63" spans="2:15" hidden="1" x14ac:dyDescent="0.25">
      <c r="B63" s="3" t="s">
        <v>53</v>
      </c>
      <c r="C63" s="22">
        <v>0</v>
      </c>
      <c r="D63" s="22">
        <v>0</v>
      </c>
      <c r="E63" s="27">
        <f>+E64+E65+E66</f>
        <v>0</v>
      </c>
      <c r="F63" s="27">
        <f t="shared" ref="F63:N63" si="8">+F64+F65+F66</f>
        <v>0</v>
      </c>
      <c r="G63" s="27">
        <f t="shared" si="8"/>
        <v>0</v>
      </c>
      <c r="H63" s="27">
        <f t="shared" si="8"/>
        <v>0</v>
      </c>
      <c r="I63" s="27">
        <f t="shared" si="8"/>
        <v>0</v>
      </c>
      <c r="J63" s="27">
        <f t="shared" si="8"/>
        <v>0</v>
      </c>
      <c r="K63" s="27">
        <f t="shared" si="8"/>
        <v>0</v>
      </c>
      <c r="L63" s="27">
        <f t="shared" si="8"/>
        <v>0</v>
      </c>
      <c r="M63" s="27">
        <f t="shared" si="8"/>
        <v>0</v>
      </c>
      <c r="N63" s="27">
        <f t="shared" si="8"/>
        <v>0</v>
      </c>
      <c r="O63" s="22">
        <f t="shared" si="1"/>
        <v>0</v>
      </c>
    </row>
    <row r="64" spans="2:15" hidden="1" x14ac:dyDescent="0.25">
      <c r="B64" s="4" t="s">
        <v>54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7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f t="shared" si="1"/>
        <v>0</v>
      </c>
    </row>
    <row r="65" spans="2:15" hidden="1" x14ac:dyDescent="0.25">
      <c r="B65" s="4" t="s">
        <v>55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7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f t="shared" si="1"/>
        <v>0</v>
      </c>
    </row>
    <row r="66" spans="2:15" hidden="1" x14ac:dyDescent="0.25">
      <c r="B66" s="4" t="s">
        <v>56</v>
      </c>
      <c r="C66" s="22">
        <v>0</v>
      </c>
      <c r="D66" s="22">
        <v>0</v>
      </c>
      <c r="O66" s="22">
        <f t="shared" si="1"/>
        <v>0</v>
      </c>
    </row>
    <row r="67" spans="2:15" hidden="1" x14ac:dyDescent="0.25">
      <c r="B67" s="4" t="s">
        <v>57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f t="shared" si="1"/>
        <v>0</v>
      </c>
    </row>
    <row r="68" spans="2:15" hidden="1" x14ac:dyDescent="0.25">
      <c r="B68" s="3" t="s">
        <v>58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f t="shared" si="1"/>
        <v>0</v>
      </c>
    </row>
    <row r="69" spans="2:15" hidden="1" x14ac:dyDescent="0.25">
      <c r="B69" s="4" t="s">
        <v>59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f t="shared" si="1"/>
        <v>0</v>
      </c>
    </row>
    <row r="70" spans="2:15" hidden="1" x14ac:dyDescent="0.25">
      <c r="B70" s="4" t="s">
        <v>60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</row>
    <row r="71" spans="2:15" hidden="1" x14ac:dyDescent="0.25">
      <c r="B71" s="3" t="s">
        <v>61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</row>
    <row r="72" spans="2:15" hidden="1" x14ac:dyDescent="0.25">
      <c r="B72" s="4" t="s">
        <v>62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</row>
    <row r="73" spans="2:15" hidden="1" x14ac:dyDescent="0.25">
      <c r="B73" s="4" t="s">
        <v>63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</row>
    <row r="74" spans="2:15" hidden="1" x14ac:dyDescent="0.25">
      <c r="B74" s="4" t="s">
        <v>64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</row>
    <row r="75" spans="2:15" hidden="1" x14ac:dyDescent="0.25">
      <c r="B75" s="1" t="s">
        <v>67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</row>
    <row r="76" spans="2:15" hidden="1" x14ac:dyDescent="0.25">
      <c r="B76" s="3" t="s">
        <v>116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</row>
    <row r="77" spans="2:15" hidden="1" x14ac:dyDescent="0.25">
      <c r="B77" s="4" t="s">
        <v>69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</row>
    <row r="78" spans="2:15" hidden="1" x14ac:dyDescent="0.25">
      <c r="B78" s="4" t="s">
        <v>70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  <c r="M78" s="22">
        <v>0</v>
      </c>
      <c r="N78" s="22">
        <v>0</v>
      </c>
      <c r="O78" s="22">
        <v>0</v>
      </c>
    </row>
    <row r="79" spans="2:15" hidden="1" x14ac:dyDescent="0.25">
      <c r="B79" s="3" t="s">
        <v>71</v>
      </c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</row>
    <row r="80" spans="2:15" hidden="1" x14ac:dyDescent="0.25">
      <c r="B80" s="4" t="s">
        <v>72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</row>
    <row r="81" spans="2:16" hidden="1" x14ac:dyDescent="0.25">
      <c r="B81" s="4" t="s">
        <v>73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</row>
    <row r="82" spans="2:16" hidden="1" x14ac:dyDescent="0.25">
      <c r="B82" s="3" t="s">
        <v>74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</row>
    <row r="83" spans="2:16" hidden="1" x14ac:dyDescent="0.25">
      <c r="B83" s="4" t="s">
        <v>75</v>
      </c>
      <c r="C83" s="22">
        <v>0</v>
      </c>
      <c r="D83" s="22">
        <v>0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</row>
    <row r="84" spans="2:16" x14ac:dyDescent="0.25">
      <c r="B84" s="35" t="s">
        <v>65</v>
      </c>
      <c r="C84" s="36">
        <f>+C11+C16</f>
        <v>5966386.9900000002</v>
      </c>
      <c r="D84" s="36">
        <f>+D11+D16+D27</f>
        <v>7156125.0899999999</v>
      </c>
      <c r="E84" s="36">
        <f>+E11+E16+E27+E37+E53</f>
        <v>10392331.359999999</v>
      </c>
      <c r="F84" s="36">
        <f>+F11+F16+F27+F53</f>
        <v>10749746.690000001</v>
      </c>
      <c r="G84" s="36">
        <f>+G11+G16+G27+G53</f>
        <v>7976589.5200000005</v>
      </c>
      <c r="H84" s="36">
        <f>+H11+H16+H27+H37+H53</f>
        <v>11478649.02</v>
      </c>
      <c r="I84" s="36">
        <f>+I11+I16+I27+I37+I53</f>
        <v>10037615.010000002</v>
      </c>
      <c r="J84" s="36">
        <f>+J11+J16+J27+J37+J53</f>
        <v>14413123.76</v>
      </c>
      <c r="K84" s="36">
        <f>+K11+K16+K27</f>
        <v>9723446.1799999997</v>
      </c>
      <c r="L84" s="36">
        <f>+L11+L16+L27+L53</f>
        <v>10209187.920000002</v>
      </c>
      <c r="M84" s="36">
        <f>+M11+M16+M27+M53</f>
        <v>0</v>
      </c>
      <c r="N84" s="36">
        <f>+N11+N16+N27+N53</f>
        <v>0</v>
      </c>
      <c r="O84" s="36">
        <f>SUM(C84:N84)</f>
        <v>98103201.540000007</v>
      </c>
      <c r="P84" s="32"/>
    </row>
    <row r="90" spans="2:16" x14ac:dyDescent="0.25">
      <c r="B90" t="s">
        <v>106</v>
      </c>
      <c r="J90" s="22" t="s">
        <v>109</v>
      </c>
    </row>
    <row r="91" spans="2:16" x14ac:dyDescent="0.25">
      <c r="B91" s="34" t="s">
        <v>104</v>
      </c>
      <c r="K91" s="22" t="s">
        <v>108</v>
      </c>
    </row>
    <row r="92" spans="2:16" x14ac:dyDescent="0.25">
      <c r="B92" s="33" t="s">
        <v>117</v>
      </c>
      <c r="H92" s="27"/>
      <c r="K92" s="27" t="s">
        <v>143</v>
      </c>
    </row>
    <row r="93" spans="2:16" x14ac:dyDescent="0.25">
      <c r="B93" s="30" t="s">
        <v>105</v>
      </c>
      <c r="K93" s="22" t="s">
        <v>107</v>
      </c>
      <c r="L93"/>
      <c r="M93"/>
      <c r="N93"/>
      <c r="O93"/>
    </row>
    <row r="95" spans="2:16" ht="15.75" thickBot="1" x14ac:dyDescent="0.3">
      <c r="L95"/>
      <c r="M95"/>
      <c r="N95"/>
      <c r="O95"/>
    </row>
    <row r="96" spans="2:16" ht="15.75" thickBot="1" x14ac:dyDescent="0.3">
      <c r="B96" s="21" t="s">
        <v>95</v>
      </c>
      <c r="L96"/>
      <c r="M96"/>
      <c r="N96"/>
      <c r="O96"/>
    </row>
    <row r="97" spans="2:15" ht="30.75" thickBot="1" x14ac:dyDescent="0.3">
      <c r="B97" s="19" t="s">
        <v>96</v>
      </c>
      <c r="L97"/>
      <c r="M97"/>
      <c r="N97"/>
      <c r="O97"/>
    </row>
    <row r="98" spans="2:15" ht="60.75" thickBot="1" x14ac:dyDescent="0.3">
      <c r="B98" s="20" t="s">
        <v>97</v>
      </c>
      <c r="L98"/>
      <c r="M98"/>
      <c r="N98"/>
      <c r="O98"/>
    </row>
  </sheetData>
  <mergeCells count="5">
    <mergeCell ref="B5:O5"/>
    <mergeCell ref="B6:O6"/>
    <mergeCell ref="B7:O7"/>
    <mergeCell ref="B3:Q3"/>
    <mergeCell ref="B4:Q4"/>
  </mergeCells>
  <phoneticPr fontId="9" type="noConversion"/>
  <pageMargins left="0.7" right="0.7" top="0.75" bottom="0.75" header="0.3" footer="0.3"/>
  <pageSetup paperSize="5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P1 Presupuesto Aprobado</vt:lpstr>
      <vt:lpstr>P2 Presupuesto Aprobado-Ejec </vt:lpstr>
      <vt:lpstr>P3 Ejecucion 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 A Informacion</cp:lastModifiedBy>
  <cp:lastPrinted>2022-11-03T14:32:48Z</cp:lastPrinted>
  <dcterms:created xsi:type="dcterms:W3CDTF">2021-07-29T18:58:50Z</dcterms:created>
  <dcterms:modified xsi:type="dcterms:W3CDTF">2022-11-03T16:40:46Z</dcterms:modified>
</cp:coreProperties>
</file>