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2 Presupuesto Aprobado-Ejec " sheetId="2" r:id="rId1"/>
  </sheets>
  <definedNames>
    <definedName name="_xlnm._FilterDatabase" localSheetId="0" hidden="1">'P2 Presupuesto Aprobado-Ejec '!$Q$3:$Q$129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8" i="2" l="1"/>
  <c r="B39" i="2"/>
  <c r="B45" i="2"/>
  <c r="B55" i="2"/>
  <c r="D39" i="2"/>
  <c r="C45" i="2"/>
  <c r="D45" i="2"/>
  <c r="E45" i="2"/>
  <c r="F45" i="2"/>
  <c r="G45" i="2"/>
  <c r="H45" i="2"/>
  <c r="K45" i="2"/>
  <c r="L45" i="2"/>
  <c r="M45" i="2"/>
  <c r="N45" i="2"/>
  <c r="O45" i="2"/>
  <c r="C39" i="2"/>
  <c r="E39" i="2"/>
  <c r="F39" i="2"/>
  <c r="G39" i="2"/>
  <c r="H39" i="2"/>
  <c r="K39" i="2"/>
  <c r="M39" i="2"/>
  <c r="N39" i="2"/>
  <c r="O39" i="2"/>
  <c r="O83" i="2"/>
  <c r="O55" i="2"/>
  <c r="N55" i="2" l="1"/>
  <c r="M83" i="2" l="1"/>
  <c r="M55" i="2"/>
  <c r="P105" i="2" l="1"/>
  <c r="Q105" i="2" s="1"/>
  <c r="P92" i="2"/>
  <c r="Q92" i="2" s="1"/>
  <c r="P104" i="2"/>
  <c r="Q104" i="2" s="1"/>
  <c r="P85" i="2"/>
  <c r="Q85" i="2" s="1"/>
  <c r="P86" i="2"/>
  <c r="Q86" i="2" s="1"/>
  <c r="P87" i="2"/>
  <c r="Q87" i="2" s="1"/>
  <c r="P90" i="2"/>
  <c r="Q90" i="2" s="1"/>
  <c r="P91" i="2"/>
  <c r="Q91" i="2" s="1"/>
  <c r="P93" i="2"/>
  <c r="P94" i="2"/>
  <c r="Q94" i="2" s="1"/>
  <c r="P95" i="2"/>
  <c r="Q95" i="2" s="1"/>
  <c r="P96" i="2"/>
  <c r="Q96" i="2" s="1"/>
  <c r="P97" i="2"/>
  <c r="Q97" i="2" s="1"/>
  <c r="P59" i="2"/>
  <c r="Q59" i="2" s="1"/>
  <c r="P61" i="2"/>
  <c r="Q61" i="2" s="1"/>
  <c r="P63" i="2"/>
  <c r="Q63" i="2" s="1"/>
  <c r="P47" i="2"/>
  <c r="Q47" i="2" s="1"/>
  <c r="P48" i="2"/>
  <c r="Q48" i="2" s="1"/>
  <c r="P50" i="2"/>
  <c r="Q50" i="2" s="1"/>
  <c r="P51" i="2"/>
  <c r="Q51" i="2" s="1"/>
  <c r="P43" i="2"/>
  <c r="Q43" i="2" s="1"/>
  <c r="P42" i="2"/>
  <c r="Q42" i="2" s="1"/>
  <c r="L55" i="2" l="1"/>
  <c r="L41" i="2"/>
  <c r="L40" i="2"/>
  <c r="L39" i="2" l="1"/>
  <c r="C83" i="2"/>
  <c r="K55" i="2"/>
  <c r="K67" i="2"/>
  <c r="K83" i="2"/>
  <c r="K114" i="2" l="1"/>
  <c r="J83" i="2"/>
  <c r="J57" i="2"/>
  <c r="P57" i="2" s="1"/>
  <c r="Q57" i="2" s="1"/>
  <c r="J56" i="2"/>
  <c r="J46" i="2"/>
  <c r="J45" i="2" s="1"/>
  <c r="J44" i="2"/>
  <c r="J41" i="2"/>
  <c r="J40" i="2"/>
  <c r="J39" i="2" l="1"/>
  <c r="J55" i="2"/>
  <c r="I40" i="2" l="1"/>
  <c r="I41" i="2"/>
  <c r="P41" i="2" s="1"/>
  <c r="Q41" i="2" s="1"/>
  <c r="I44" i="2"/>
  <c r="P44" i="2" s="1"/>
  <c r="Q44" i="2" s="1"/>
  <c r="I46" i="2"/>
  <c r="I49" i="2"/>
  <c r="P49" i="2" s="1"/>
  <c r="Q49" i="2" s="1"/>
  <c r="I52" i="2"/>
  <c r="P52" i="2" s="1"/>
  <c r="Q52" i="2" s="1"/>
  <c r="I53" i="2"/>
  <c r="P53" i="2" s="1"/>
  <c r="Q53" i="2" s="1"/>
  <c r="I54" i="2"/>
  <c r="P54" i="2" s="1"/>
  <c r="Q54" i="2" s="1"/>
  <c r="I56" i="2"/>
  <c r="P56" i="2" s="1"/>
  <c r="Q56" i="2" s="1"/>
  <c r="I58" i="2"/>
  <c r="P58" i="2" s="1"/>
  <c r="Q58" i="2" s="1"/>
  <c r="I60" i="2"/>
  <c r="P60" i="2" s="1"/>
  <c r="Q60" i="2" s="1"/>
  <c r="I62" i="2"/>
  <c r="P62" i="2" s="1"/>
  <c r="Q62" i="2" s="1"/>
  <c r="I66" i="2"/>
  <c r="P66" i="2" s="1"/>
  <c r="Q66" i="2" s="1"/>
  <c r="I84" i="2"/>
  <c r="P84" i="2" s="1"/>
  <c r="Q84" i="2" s="1"/>
  <c r="I88" i="2"/>
  <c r="P88" i="2" s="1"/>
  <c r="Q88" i="2" s="1"/>
  <c r="I89" i="2"/>
  <c r="P89" i="2" s="1"/>
  <c r="Q89" i="2" s="1"/>
  <c r="P46" i="2" l="1"/>
  <c r="Q46" i="2" s="1"/>
  <c r="I45" i="2"/>
  <c r="P40" i="2"/>
  <c r="Q40" i="2" s="1"/>
  <c r="I39" i="2"/>
  <c r="P39" i="2" s="1"/>
  <c r="Q39" i="2" s="1"/>
  <c r="I55" i="2"/>
  <c r="I83" i="2"/>
  <c r="P45" i="2" l="1"/>
  <c r="Q45" i="2" s="1"/>
  <c r="I114" i="2"/>
  <c r="H55" i="2" l="1"/>
  <c r="G83" i="2" l="1"/>
  <c r="G55" i="2"/>
  <c r="D114" i="2" l="1"/>
  <c r="A44" i="2"/>
  <c r="O67" i="2" l="1"/>
  <c r="O114" i="2" s="1"/>
  <c r="P98" i="2" l="1"/>
  <c r="Q98" i="2" s="1"/>
  <c r="P99" i="2"/>
  <c r="Q99" i="2" s="1"/>
  <c r="P100" i="2"/>
  <c r="Q100" i="2" s="1"/>
  <c r="P101" i="2"/>
  <c r="Q101" i="2" s="1"/>
  <c r="P102" i="2"/>
  <c r="Q102" i="2" s="1"/>
  <c r="P103" i="2"/>
  <c r="Q103" i="2" s="1"/>
  <c r="P106" i="2"/>
  <c r="Q106" i="2" s="1"/>
  <c r="P107" i="2"/>
  <c r="Q107" i="2" s="1"/>
  <c r="P108" i="2"/>
  <c r="Q108" i="2" s="1"/>
  <c r="P109" i="2"/>
  <c r="Q109" i="2" s="1"/>
  <c r="P110" i="2"/>
  <c r="Q110" i="2" s="1"/>
  <c r="P111" i="2"/>
  <c r="Q111" i="2" s="1"/>
  <c r="P112" i="2"/>
  <c r="Q112" i="2" s="1"/>
  <c r="P113" i="2"/>
  <c r="Q113" i="2" s="1"/>
  <c r="N83" i="2"/>
  <c r="L83" i="2"/>
  <c r="H83" i="2"/>
  <c r="F83" i="2"/>
  <c r="N67" i="2"/>
  <c r="M67" i="2"/>
  <c r="J67" i="2"/>
  <c r="J114" i="2" s="1"/>
  <c r="G67" i="2"/>
  <c r="G114" i="2" s="1"/>
  <c r="F67" i="2"/>
  <c r="F55" i="2"/>
  <c r="E55" i="2"/>
  <c r="E114" i="2" s="1"/>
  <c r="C67" i="2"/>
  <c r="C55" i="2"/>
  <c r="B93" i="2"/>
  <c r="Q93" i="2" s="1"/>
  <c r="B83" i="2"/>
  <c r="B67" i="2"/>
  <c r="B114" i="2" l="1"/>
  <c r="C114" i="2"/>
  <c r="L82" i="2"/>
  <c r="P82" i="2" s="1"/>
  <c r="F114" i="2"/>
  <c r="N114" i="2"/>
  <c r="P55" i="2"/>
  <c r="Q55" i="2" s="1"/>
  <c r="M114" i="2"/>
  <c r="P83" i="2"/>
  <c r="Q83" i="2" s="1"/>
  <c r="L81" i="2" l="1"/>
  <c r="P81" i="2" s="1"/>
  <c r="Q82" i="2"/>
  <c r="L80" i="2" l="1"/>
  <c r="P80" i="2" s="1"/>
  <c r="Q81" i="2"/>
  <c r="L79" i="2" l="1"/>
  <c r="P79" i="2" s="1"/>
  <c r="Q80" i="2"/>
  <c r="L78" i="2" l="1"/>
  <c r="P78" i="2" s="1"/>
  <c r="Q79" i="2"/>
  <c r="L77" i="2" l="1"/>
  <c r="P77" i="2" s="1"/>
  <c r="Q78" i="2"/>
  <c r="L76" i="2" l="1"/>
  <c r="P76" i="2" s="1"/>
  <c r="Q77" i="2"/>
  <c r="L75" i="2" l="1"/>
  <c r="P75" i="2" s="1"/>
  <c r="Q76" i="2"/>
  <c r="L74" i="2" l="1"/>
  <c r="P74" i="2" s="1"/>
  <c r="Q75" i="2"/>
  <c r="L73" i="2" l="1"/>
  <c r="P73" i="2" s="1"/>
  <c r="Q74" i="2"/>
  <c r="L72" i="2" l="1"/>
  <c r="Q73" i="2"/>
  <c r="L71" i="2" l="1"/>
  <c r="P71" i="2" s="1"/>
  <c r="P72" i="2"/>
  <c r="Q72" i="2" s="1"/>
  <c r="L70" i="2" l="1"/>
  <c r="P70" i="2" s="1"/>
  <c r="Q71" i="2"/>
  <c r="L69" i="2" l="1"/>
  <c r="P69" i="2" s="1"/>
  <c r="Q70" i="2"/>
  <c r="L67" i="2" l="1"/>
  <c r="Q69" i="2"/>
  <c r="H114" i="2"/>
  <c r="L114" i="2" l="1"/>
  <c r="P114" i="2" s="1"/>
  <c r="P67" i="2"/>
  <c r="Q67" i="2" s="1"/>
</calcChain>
</file>

<file path=xl/sharedStrings.xml><?xml version="1.0" encoding="utf-8"?>
<sst xmlns="http://schemas.openxmlformats.org/spreadsheetml/2006/main" count="147" uniqueCount="130">
  <si>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</si>
  <si>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</si>
  <si>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</si>
  <si>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</si>
  <si>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</si>
  <si>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</si>
  <si>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</si>
  <si>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</si>
  <si>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</si>
  <si>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</si>
  <si>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</si>
  <si>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</si>
  <si>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</si>
  <si>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</si>
  <si>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</si>
  <si>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</si>
  <si>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</si>
  <si>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</si>
  <si>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</si>
  <si>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</si>
  <si>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</si>
  <si>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</si>
  <si>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</si>
  <si>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</si>
  <si>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</si>
  <si>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</si>
  <si>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</si>
  <si>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</si>
  <si>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</si>
  <si>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</si>
  <si>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</si>
  <si>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</si>
  <si>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</si>
  <si>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</si>
  <si>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</si>
  <si>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</si>
  <si>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</si>
  <si>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</si>
  <si>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</si>
  <si>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</si>
  <si>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</si>
  <si>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</si>
  <si>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</si>
  <si>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</si>
  <si>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</si>
  <si>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</si>
  <si>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</si>
  <si>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</si>
  <si>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</si>
  <si>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</si>
  <si>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</si>
  <si>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</si>
  <si>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</si>
  <si>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</si>
  <si>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</si>
  <si>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</si>
  <si>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</si>
  <si>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</si>
  <si>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</si>
  <si>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</si>
  <si>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</si>
  <si>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</si>
  <si>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</si>
  <si>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</si>
  <si>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</si>
  <si>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</si>
  <si>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</si>
  <si>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</si>
  <si>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</si>
  <si>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</si>
  <si>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</si>
  <si>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</si>
  <si>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</si>
  <si>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</si>
  <si>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</si>
  <si>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</si>
  <si>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</si>
  <si>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</si>
  <si>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</si>
  <si>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</si>
  <si>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</si>
  <si>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</si>
  <si>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</si>
  <si>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</si>
  <si>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</si>
  <si>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</si>
  <si>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</si>
  <si>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</si>
  <si>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</si>
  <si>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</si>
  <si>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</si>
  <si>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</si>
  <si>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</si>
  <si>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</si>
  <si>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</si>
  <si>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</si>
  <si>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</si>
  <si>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</si>
  <si>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</si>
  <si>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</si>
  <si>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</si>
  <si>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</si>
  <si>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</si>
  <si>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</si>
  <si>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>2.2 CONTRATACIONES DE SERVICIOS</t>
  </si>
  <si>
    <t>RICHARD RODRIGUEZ TORIBIO</t>
  </si>
  <si>
    <t>INGRESOS ENERO -DICIEMBRE DEL 2022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</si>
  <si>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</si>
  <si>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</si>
  <si>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</si>
  <si>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</si>
  <si>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</si>
  <si>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</si>
  <si>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</si>
  <si>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</si>
  <si>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</si>
  <si>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 xml:space="preserve">Otros Alquileres y Dep. 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</si>
  <si>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</si>
  <si>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</si>
  <si>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</si>
  <si>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</si>
  <si>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</si>
  <si>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</si>
  <si>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</si>
  <si>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</si>
  <si>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</si>
  <si>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</si>
  <si>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RALLY ECOLOGICO</t>
  </si>
  <si>
    <t>Otros Ingresos</t>
  </si>
  <si>
    <t>TOTAL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</si>
</sst>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0" borderId="0" xfId="0" applyFont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/>
    </xf>
    <xf numFmtId="43" fontId="1" fillId="0" borderId="0" xfId="1" applyFont="1"/>
    <xf numFmtId="164" fontId="3" fillId="5" borderId="2" xfId="0" applyNumberFormat="1" applyFont="1" applyFill="1" applyBorder="1"/>
    <xf numFmtId="4" fontId="0" fillId="0" borderId="0" xfId="0" applyNumberFormat="1"/>
    <xf numFmtId="0" fontId="3" fillId="0" borderId="0" xfId="0" applyFont="1" applyAlignment="1">
      <alignment horizontal="left" indent="2"/>
    </xf>
    <xf numFmtId="0" fontId="8" fillId="0" borderId="12" xfId="0" applyFont="1" applyBorder="1" applyAlignment="1">
      <alignment horizontal="center" vertical="top" wrapText="1" readingOrder="1"/>
    </xf>
    <xf numFmtId="43" fontId="7" fillId="0" borderId="12" xfId="1" applyFont="1" applyBorder="1" applyAlignment="1">
      <alignment horizontal="center" vertical="top" wrapText="1" readingOrder="1"/>
    </xf>
    <xf numFmtId="43" fontId="8" fillId="0" borderId="14" xfId="1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 readingOrder="1"/>
    </xf>
    <xf numFmtId="0" fontId="7" fillId="0" borderId="14" xfId="0" applyFont="1" applyBorder="1" applyAlignment="1">
      <alignment horizontal="left" vertical="top" wrapText="1" readingOrder="1"/>
    </xf>
    <xf numFmtId="0" fontId="7" fillId="0" borderId="15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right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top" wrapText="1" readingOrder="1"/>
    </xf>
    <xf numFmtId="0" fontId="8" fillId="0" borderId="14" xfId="0" applyFont="1" applyBorder="1" applyAlignment="1">
      <alignment horizontal="center" vertical="top" wrapText="1" readingOrder="1"/>
    </xf>
    <xf numFmtId="0" fontId="8" fillId="0" borderId="1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123825</xdr:rowOff>
    </xdr:from>
    <xdr:to>
      <xdr:col>0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428626</xdr:colOff>
      <xdr:row>2</xdr:row>
      <xdr:rowOff>38100</xdr:rowOff>
    </xdr:from>
    <xdr:to>
      <xdr:col>15</xdr:col>
      <xdr:colOff>433475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Q127"/>
  <sheetViews>
    <sheetView showGridLines="0" tabSelected="1" zoomScale="80" zoomScaleNormal="80" workbookViewId="0">
      <selection activeCell="A15" sqref="A15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3.85546875" customWidth="1"/>
    <col min="5" max="5" width="14.140625" bestFit="1" customWidth="1"/>
    <col min="6" max="6" width="19.7109375" customWidth="1"/>
    <col min="7" max="7" width="14.5703125" customWidth="1"/>
    <col min="8" max="8" width="13.85546875" customWidth="1"/>
    <col min="9" max="9" width="15" customWidth="1"/>
    <col min="10" max="10" width="14.28515625" customWidth="1"/>
    <col min="11" max="11" width="14" customWidth="1"/>
    <col min="12" max="12" width="14.42578125" customWidth="1"/>
    <col min="13" max="13" width="14.28515625" customWidth="1"/>
    <col min="14" max="14" width="14.85546875" customWidth="1"/>
    <col min="15" max="15" width="14" customWidth="1"/>
    <col min="16" max="16" width="16" customWidth="1"/>
    <col min="17" max="17" width="15.140625" hidden="1" customWidth="1"/>
  </cols>
  <sheetData>
    <row r="3" spans="1:16" ht="28.5" customHeight="1" x14ac:dyDescent="0.25">
      <c r="A3" s="44" t="s">
        <v>95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21" customHeight="1" x14ac:dyDescent="0.25">
      <c r="A4" s="27" t="s">
        <v>96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4">
        <v>2022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29" t="s">
        <v>89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.75" customHeight="1" x14ac:dyDescent="0.25">
      <c r="A7" s="30" t="s">
        <v>74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15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5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8.75" x14ac:dyDescent="0.25">
      <c r="A11" s="5"/>
      <c r="B11" s="36" t="s">
        <v>106</v>
      </c>
      <c r="C11" s="36"/>
      <c r="D11" s="36"/>
      <c r="E11" s="36"/>
      <c r="F11" s="36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.75" customHeight="1" x14ac:dyDescent="0.25">
      <c r="A12" s="5"/>
      <c r="B12" s="46" t="s">
        <v>107</v>
      </c>
      <c r="C12" s="47"/>
      <c r="D12" s="47"/>
      <c r="E12" s="48"/>
      <c r="F12" s="24" t="s">
        <v>108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.75" customHeight="1" x14ac:dyDescent="0.25">
      <c r="A13" s="5"/>
      <c r="B13" s="40" t="s">
        <v>109</v>
      </c>
      <c r="C13" s="41"/>
      <c r="D13" s="41"/>
      <c r="E13" s="42"/>
      <c r="F13" s="25">
        <v>129105905.63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.75" customHeight="1" x14ac:dyDescent="0.25">
      <c r="A14" s="5"/>
      <c r="B14" s="40" t="s">
        <v>110</v>
      </c>
      <c r="C14" s="41"/>
      <c r="D14" s="41"/>
      <c r="E14" s="42"/>
      <c r="F14" s="25">
        <v>9543469.3499999996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.75" customHeight="1" x14ac:dyDescent="0.25">
      <c r="A15" s="5"/>
      <c r="B15" s="40" t="s">
        <v>111</v>
      </c>
      <c r="C15" s="41"/>
      <c r="D15" s="41"/>
      <c r="E15" s="42"/>
      <c r="F15" s="25">
        <v>146003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.75" customHeight="1" x14ac:dyDescent="0.25">
      <c r="A16" s="5"/>
      <c r="B16" s="40" t="s">
        <v>112</v>
      </c>
      <c r="C16" s="41"/>
      <c r="D16" s="41"/>
      <c r="E16" s="42"/>
      <c r="F16" s="25">
        <v>25750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.75" customHeight="1" x14ac:dyDescent="0.25">
      <c r="A17" s="5"/>
      <c r="B17" s="40" t="s">
        <v>113</v>
      </c>
      <c r="C17" s="41"/>
      <c r="D17" s="41"/>
      <c r="E17" s="42"/>
      <c r="F17" s="25">
        <v>1500845</v>
      </c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.75" customHeight="1" x14ac:dyDescent="0.25">
      <c r="A18" s="5"/>
      <c r="B18" s="40" t="s">
        <v>114</v>
      </c>
      <c r="C18" s="41"/>
      <c r="D18" s="41"/>
      <c r="E18" s="42"/>
      <c r="F18" s="25">
        <v>1211000</v>
      </c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.75" customHeight="1" x14ac:dyDescent="0.25">
      <c r="A19" s="5"/>
      <c r="B19" s="40" t="s">
        <v>115</v>
      </c>
      <c r="C19" s="41"/>
      <c r="D19" s="41"/>
      <c r="E19" s="42"/>
      <c r="F19" s="25">
        <v>5158785</v>
      </c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.75" customHeight="1" x14ac:dyDescent="0.25">
      <c r="A20" s="5"/>
      <c r="B20" s="40" t="s">
        <v>116</v>
      </c>
      <c r="C20" s="41"/>
      <c r="D20" s="41"/>
      <c r="E20" s="42"/>
      <c r="F20" s="25">
        <v>639408</v>
      </c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.75" customHeight="1" x14ac:dyDescent="0.25">
      <c r="A21" s="5"/>
      <c r="B21" s="40" t="s">
        <v>117</v>
      </c>
      <c r="C21" s="41"/>
      <c r="D21" s="41"/>
      <c r="E21" s="42"/>
      <c r="F21" s="25">
        <v>91250</v>
      </c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.75" customHeight="1" x14ac:dyDescent="0.25">
      <c r="A22" s="5"/>
      <c r="B22" s="40" t="s">
        <v>118</v>
      </c>
      <c r="C22" s="41"/>
      <c r="D22" s="41"/>
      <c r="E22" s="42"/>
      <c r="F22" s="25">
        <v>5050</v>
      </c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.75" customHeight="1" x14ac:dyDescent="0.25">
      <c r="A23" s="5"/>
      <c r="B23" s="40" t="s">
        <v>119</v>
      </c>
      <c r="C23" s="41"/>
      <c r="D23" s="41"/>
      <c r="E23" s="42"/>
      <c r="F23" s="25">
        <v>5615595</v>
      </c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.75" customHeight="1" x14ac:dyDescent="0.25">
      <c r="A24" s="5"/>
      <c r="B24" s="40" t="s">
        <v>120</v>
      </c>
      <c r="C24" s="41"/>
      <c r="D24" s="41"/>
      <c r="E24" s="42"/>
      <c r="F24" s="25">
        <v>539425</v>
      </c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.75" customHeight="1" x14ac:dyDescent="0.25">
      <c r="A25" s="5"/>
      <c r="B25" s="40" t="s">
        <v>121</v>
      </c>
      <c r="C25" s="41"/>
      <c r="D25" s="41"/>
      <c r="E25" s="42"/>
      <c r="F25" s="25">
        <v>1567210</v>
      </c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.75" customHeight="1" x14ac:dyDescent="0.25">
      <c r="A26" s="5"/>
      <c r="B26" s="40" t="s">
        <v>122</v>
      </c>
      <c r="C26" s="41"/>
      <c r="D26" s="41"/>
      <c r="E26" s="42"/>
      <c r="F26" s="25">
        <v>2650</v>
      </c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.75" customHeight="1" x14ac:dyDescent="0.25">
      <c r="A27" s="5"/>
      <c r="B27" s="40" t="s">
        <v>123</v>
      </c>
      <c r="C27" s="41"/>
      <c r="D27" s="41"/>
      <c r="E27" s="42"/>
      <c r="F27" s="25">
        <v>3000</v>
      </c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.75" customHeight="1" x14ac:dyDescent="0.25">
      <c r="A28" s="5"/>
      <c r="B28" s="40" t="s">
        <v>124</v>
      </c>
      <c r="C28" s="41"/>
      <c r="D28" s="41"/>
      <c r="E28" s="42"/>
      <c r="F28" s="25">
        <v>424815</v>
      </c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.75" customHeight="1" x14ac:dyDescent="0.25">
      <c r="A29" s="5"/>
      <c r="B29" s="40" t="s">
        <v>125</v>
      </c>
      <c r="C29" s="41"/>
      <c r="D29" s="41"/>
      <c r="E29" s="42"/>
      <c r="F29" s="25">
        <v>167000</v>
      </c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.75" customHeight="1" x14ac:dyDescent="0.25">
      <c r="A30" s="5"/>
      <c r="B30" s="40" t="s">
        <v>126</v>
      </c>
      <c r="C30" s="41"/>
      <c r="D30" s="41"/>
      <c r="E30" s="42"/>
      <c r="F30" s="25">
        <v>2649800</v>
      </c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.75" customHeight="1" x14ac:dyDescent="0.25">
      <c r="A31" s="5"/>
      <c r="B31" s="40" t="s">
        <v>127</v>
      </c>
      <c r="C31" s="41"/>
      <c r="D31" s="41"/>
      <c r="E31" s="42"/>
      <c r="F31" s="25">
        <v>12500</v>
      </c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.75" customHeight="1" x14ac:dyDescent="0.25">
      <c r="A32" s="5"/>
      <c r="B32" s="40" t="s">
        <v>128</v>
      </c>
      <c r="C32" s="41"/>
      <c r="D32" s="41"/>
      <c r="E32" s="42"/>
      <c r="F32" s="25">
        <v>1853081.64</v>
      </c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7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7" ht="15.75" customHeight="1" x14ac:dyDescent="0.25">
      <c r="A34" s="5"/>
      <c r="B34" s="43" t="s">
        <v>129</v>
      </c>
      <c r="C34" s="43"/>
      <c r="D34" s="43"/>
      <c r="E34" s="43"/>
      <c r="F34" s="26">
        <v>160262542.61999997</v>
      </c>
      <c r="G34" s="5"/>
      <c r="H34" s="5"/>
      <c r="I34" s="5"/>
      <c r="J34" s="5"/>
      <c r="K34" s="5"/>
      <c r="L34" s="5"/>
      <c r="M34" s="5"/>
      <c r="N34" s="5"/>
      <c r="O34" s="5"/>
      <c r="P34" s="5"/>
    </row>
    <row r="36" spans="1:17" ht="25.5" customHeight="1" x14ac:dyDescent="0.25">
      <c r="A36" s="31" t="s">
        <v>64</v>
      </c>
      <c r="B36" s="32" t="s">
        <v>91</v>
      </c>
      <c r="C36" s="32" t="s">
        <v>90</v>
      </c>
      <c r="D36" s="37" t="s">
        <v>88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</row>
    <row r="37" spans="1:17" x14ac:dyDescent="0.25">
      <c r="A37" s="31"/>
      <c r="B37" s="33"/>
      <c r="C37" s="33"/>
      <c r="D37" s="6" t="s">
        <v>76</v>
      </c>
      <c r="E37" s="6" t="s">
        <v>77</v>
      </c>
      <c r="F37" s="6" t="s">
        <v>78</v>
      </c>
      <c r="G37" s="6" t="s">
        <v>79</v>
      </c>
      <c r="H37" s="7" t="s">
        <v>80</v>
      </c>
      <c r="I37" s="6" t="s">
        <v>81</v>
      </c>
      <c r="J37" s="7" t="s">
        <v>82</v>
      </c>
      <c r="K37" s="6" t="s">
        <v>83</v>
      </c>
      <c r="L37" s="6" t="s">
        <v>84</v>
      </c>
      <c r="M37" s="6" t="s">
        <v>85</v>
      </c>
      <c r="N37" s="6" t="s">
        <v>86</v>
      </c>
      <c r="O37" s="7" t="s">
        <v>87</v>
      </c>
      <c r="P37" s="6" t="s">
        <v>75</v>
      </c>
    </row>
    <row r="38" spans="1:17" x14ac:dyDescent="0.25">
      <c r="A38" s="1" t="s">
        <v>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x14ac:dyDescent="0.25">
      <c r="A39" s="3" t="s">
        <v>1</v>
      </c>
      <c r="B39" s="13">
        <f>SUM(B40:B44)</f>
        <v>95189329</v>
      </c>
      <c r="C39" s="13">
        <f t="shared" ref="C39:O39" si="0">SUM(C40:C44)</f>
        <v>105926083</v>
      </c>
      <c r="D39" s="13">
        <f>SUM(D40:D44)</f>
        <v>5534540.3300000001</v>
      </c>
      <c r="E39" s="13">
        <f t="shared" si="0"/>
        <v>5700707.2199999997</v>
      </c>
      <c r="F39" s="13">
        <f t="shared" si="0"/>
        <v>8959985.8900000006</v>
      </c>
      <c r="G39" s="13">
        <f t="shared" si="0"/>
        <v>7054400.9800000004</v>
      </c>
      <c r="H39" s="13">
        <f t="shared" si="0"/>
        <v>6112357.1100000003</v>
      </c>
      <c r="I39" s="13" t="e">
        <f t="shared" si="0"/>
        <v>#REF!</v>
      </c>
      <c r="J39" s="13" t="e">
        <f t="shared" si="0"/>
        <v>#REF!</v>
      </c>
      <c r="K39" s="13">
        <f t="shared" si="0"/>
        <v>7960284.6299999999</v>
      </c>
      <c r="L39" s="13" t="e">
        <f t="shared" si="0"/>
        <v>#REF!</v>
      </c>
      <c r="M39" s="13">
        <f t="shared" si="0"/>
        <v>6863927.2199999997</v>
      </c>
      <c r="N39" s="13">
        <f t="shared" si="0"/>
        <v>17702105.52</v>
      </c>
      <c r="O39" s="13">
        <f t="shared" si="0"/>
        <v>7336688.9299999997</v>
      </c>
      <c r="P39" s="13" t="e">
        <f>+D39+E39+F39+G39+H39+I39+J39+K39+L39+M39+N39+O39</f>
        <v>#REF!</v>
      </c>
      <c r="Q39" s="16" t="e">
        <f>SUM(B39:P39)</f>
        <v>#REF!</v>
      </c>
    </row>
    <row r="40" spans="1:17" x14ac:dyDescent="0.25">
      <c r="A40" s="4" t="s">
        <v>2</v>
      </c>
      <c r="B40" s="11">
        <v>72520840</v>
      </c>
      <c r="C40" s="22">
        <v>80803654</v>
      </c>
      <c r="D40" s="11">
        <v>4757360</v>
      </c>
      <c r="E40" s="11">
        <v>4893772.5999999996</v>
      </c>
      <c r="F40" s="11">
        <v>7834556.0999999996</v>
      </c>
      <c r="G40" s="11">
        <v>5132994.99</v>
      </c>
      <c r="H40" s="11">
        <v>5187444.4400000004</v>
      </c>
      <c r="I40" s="22" t="e">
        <f>+#REF!</f>
        <v>#REF!</v>
      </c>
      <c r="J40" s="11" t="e">
        <f>+#REF!</f>
        <v>#REF!</v>
      </c>
      <c r="K40" s="11">
        <v>6937203.21</v>
      </c>
      <c r="L40" s="11" t="e">
        <f>+#REF!</f>
        <v>#REF!</v>
      </c>
      <c r="M40" s="22">
        <v>5853903.5099999998</v>
      </c>
      <c r="N40" s="22">
        <v>11240849.93</v>
      </c>
      <c r="O40" s="22">
        <v>6205268.5800000001</v>
      </c>
      <c r="P40" s="16" t="e">
        <f>SUM(D40:O40)</f>
        <v>#REF!</v>
      </c>
      <c r="Q40" s="16" t="e">
        <f t="shared" ref="Q40:Q105" si="1">SUM(B40:P40)</f>
        <v>#REF!</v>
      </c>
    </row>
    <row r="41" spans="1:17" x14ac:dyDescent="0.25">
      <c r="A41" s="4" t="s">
        <v>3</v>
      </c>
      <c r="B41" s="11">
        <v>12584870</v>
      </c>
      <c r="C41" s="22">
        <v>12633210</v>
      </c>
      <c r="D41" s="11">
        <v>51000</v>
      </c>
      <c r="E41" s="12">
        <v>74131.97</v>
      </c>
      <c r="F41" s="11">
        <v>167524.12</v>
      </c>
      <c r="G41" s="11">
        <v>1146475.3999999999</v>
      </c>
      <c r="H41" s="11">
        <v>134345.06</v>
      </c>
      <c r="I41" s="22" t="e">
        <f>+#REF!</f>
        <v>#REF!</v>
      </c>
      <c r="J41" s="11" t="e">
        <f>+#REF!</f>
        <v>#REF!</v>
      </c>
      <c r="K41" s="11">
        <v>112376.6</v>
      </c>
      <c r="L41" s="11" t="e">
        <f>+#REF!</f>
        <v>#REF!</v>
      </c>
      <c r="M41" s="22">
        <v>122934.84</v>
      </c>
      <c r="N41" s="22">
        <v>5578591.3399999999</v>
      </c>
      <c r="O41" s="22">
        <v>233417.39</v>
      </c>
      <c r="P41" s="16" t="e">
        <f>SUM(D41:O41)</f>
        <v>#REF!</v>
      </c>
      <c r="Q41" s="16" t="e">
        <f t="shared" si="1"/>
        <v>#REF!</v>
      </c>
    </row>
    <row r="42" spans="1:17" x14ac:dyDescent="0.25">
      <c r="A42" s="4" t="s">
        <v>4</v>
      </c>
      <c r="B42" s="11">
        <v>100000</v>
      </c>
      <c r="C42" s="11">
        <v>100000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0"/>
      <c r="P42" s="16">
        <f>SUM(D42:O42)</f>
        <v>0</v>
      </c>
      <c r="Q42" s="16">
        <f t="shared" si="1"/>
        <v>200000</v>
      </c>
    </row>
    <row r="43" spans="1:17" x14ac:dyDescent="0.25">
      <c r="A43" s="4" t="s">
        <v>5</v>
      </c>
      <c r="B43" s="11">
        <v>150000</v>
      </c>
      <c r="C43" s="11">
        <v>150000</v>
      </c>
      <c r="D43" s="11">
        <v>0</v>
      </c>
      <c r="E43" s="11">
        <v>0</v>
      </c>
      <c r="F43" s="11">
        <v>0</v>
      </c>
      <c r="G43" s="11"/>
      <c r="H43" s="11"/>
      <c r="I43" s="11">
        <v>0</v>
      </c>
      <c r="J43" s="11">
        <v>0</v>
      </c>
      <c r="K43" s="11">
        <v>0</v>
      </c>
      <c r="L43" s="11">
        <v>0</v>
      </c>
      <c r="M43" s="11"/>
      <c r="N43" s="11"/>
      <c r="O43" s="20"/>
      <c r="P43" s="16">
        <f t="shared" ref="P43:P54" si="2">SUM(D43:O43)</f>
        <v>0</v>
      </c>
      <c r="Q43" s="16">
        <f t="shared" si="1"/>
        <v>300000</v>
      </c>
    </row>
    <row r="44" spans="1:17" x14ac:dyDescent="0.25">
      <c r="A44" s="4" t="e">
        <f>+#REF!</f>
        <v>#REF!</v>
      </c>
      <c r="B44" s="11">
        <v>9833619</v>
      </c>
      <c r="C44" s="22">
        <v>12239219</v>
      </c>
      <c r="D44" s="11">
        <v>726180.33</v>
      </c>
      <c r="E44" s="11">
        <v>732802.65</v>
      </c>
      <c r="F44" s="11">
        <v>957905.67</v>
      </c>
      <c r="G44" s="11">
        <v>774930.59</v>
      </c>
      <c r="H44" s="11">
        <v>790567.61</v>
      </c>
      <c r="I44" s="22" t="e">
        <f>+#REF!</f>
        <v>#REF!</v>
      </c>
      <c r="J44" s="11" t="e">
        <f>+#REF!</f>
        <v>#REF!</v>
      </c>
      <c r="K44" s="11">
        <v>910704.82</v>
      </c>
      <c r="L44" s="22">
        <v>893603.46</v>
      </c>
      <c r="M44" s="22">
        <v>887088.87</v>
      </c>
      <c r="N44" s="22">
        <v>882664.25</v>
      </c>
      <c r="O44" s="22">
        <v>898002.96</v>
      </c>
      <c r="P44" s="16" t="e">
        <f t="shared" si="2"/>
        <v>#REF!</v>
      </c>
      <c r="Q44" s="16" t="e">
        <f t="shared" si="1"/>
        <v>#REF!</v>
      </c>
    </row>
    <row r="45" spans="1:17" s="14" customFormat="1" x14ac:dyDescent="0.25">
      <c r="A45" s="23" t="s">
        <v>104</v>
      </c>
      <c r="B45" s="13">
        <f>SUM(B46:B54)</f>
        <v>16714939</v>
      </c>
      <c r="C45" s="13">
        <f t="shared" ref="C45:O45" si="3">SUM(C46:C54)</f>
        <v>26812601.049999997</v>
      </c>
      <c r="D45" s="13">
        <f t="shared" si="3"/>
        <v>431846.66000000003</v>
      </c>
      <c r="E45" s="13">
        <f t="shared" si="3"/>
        <v>1141817.8700000001</v>
      </c>
      <c r="F45" s="13">
        <f t="shared" si="3"/>
        <v>1147142.3500000001</v>
      </c>
      <c r="G45" s="13">
        <f t="shared" si="3"/>
        <v>2457477</v>
      </c>
      <c r="H45" s="13">
        <f t="shared" si="3"/>
        <v>842788.87</v>
      </c>
      <c r="I45" s="13" t="e">
        <f t="shared" si="3"/>
        <v>#REF!</v>
      </c>
      <c r="J45" s="13" t="e">
        <f t="shared" si="3"/>
        <v>#REF!</v>
      </c>
      <c r="K45" s="13">
        <f t="shared" si="3"/>
        <v>3803759.39</v>
      </c>
      <c r="L45" s="13">
        <f t="shared" si="3"/>
        <v>1412032.22</v>
      </c>
      <c r="M45" s="13">
        <f t="shared" si="3"/>
        <v>2098927.83</v>
      </c>
      <c r="N45" s="13">
        <f t="shared" si="3"/>
        <v>1433193.87</v>
      </c>
      <c r="O45" s="13">
        <f t="shared" si="3"/>
        <v>2131108.63</v>
      </c>
      <c r="P45" s="17" t="e">
        <f>SUM(D45:O45)</f>
        <v>#REF!</v>
      </c>
      <c r="Q45" s="16" t="e">
        <f t="shared" si="1"/>
        <v>#REF!</v>
      </c>
    </row>
    <row r="46" spans="1:17" x14ac:dyDescent="0.25">
      <c r="A46" s="4" t="s">
        <v>6</v>
      </c>
      <c r="B46" s="11">
        <v>7685752</v>
      </c>
      <c r="C46" s="22">
        <v>11361952</v>
      </c>
      <c r="D46" s="20">
        <v>422228.4</v>
      </c>
      <c r="E46" s="20">
        <v>609238.01</v>
      </c>
      <c r="F46" s="20">
        <v>914177.18</v>
      </c>
      <c r="G46" s="11">
        <v>661238.07999999996</v>
      </c>
      <c r="H46" s="11">
        <v>688968.61</v>
      </c>
      <c r="I46" s="22" t="e">
        <f>+#REF!</f>
        <v>#REF!</v>
      </c>
      <c r="J46" s="11" t="e">
        <f>+#REF!</f>
        <v>#REF!</v>
      </c>
      <c r="K46" s="11">
        <v>835337.08</v>
      </c>
      <c r="L46" s="22">
        <v>766032.41</v>
      </c>
      <c r="M46" s="22">
        <v>853116.97</v>
      </c>
      <c r="N46" s="22">
        <v>792717.39</v>
      </c>
      <c r="O46" s="22">
        <v>899049.39</v>
      </c>
      <c r="P46" s="16" t="e">
        <f t="shared" si="2"/>
        <v>#REF!</v>
      </c>
      <c r="Q46" s="16" t="e">
        <f t="shared" si="1"/>
        <v>#REF!</v>
      </c>
    </row>
    <row r="47" spans="1:17" x14ac:dyDescent="0.25">
      <c r="A47" s="4" t="s">
        <v>7</v>
      </c>
      <c r="B47" s="11">
        <v>1512988</v>
      </c>
      <c r="C47" s="22">
        <v>1983261</v>
      </c>
      <c r="D47" s="11"/>
      <c r="E47" s="11">
        <v>84363.55</v>
      </c>
      <c r="F47" s="11">
        <v>223346.91</v>
      </c>
      <c r="G47" s="11">
        <v>74448.97</v>
      </c>
      <c r="H47" s="11"/>
      <c r="I47" s="11"/>
      <c r="J47" s="11">
        <v>55669.38</v>
      </c>
      <c r="K47" s="22">
        <v>204990.4</v>
      </c>
      <c r="L47" s="22">
        <v>9278.23</v>
      </c>
      <c r="M47" s="22">
        <v>9278.23</v>
      </c>
      <c r="N47" s="22">
        <v>9278.23</v>
      </c>
      <c r="O47" s="22">
        <v>12110.23</v>
      </c>
      <c r="P47" s="16">
        <f t="shared" si="2"/>
        <v>682764.13</v>
      </c>
      <c r="Q47" s="16">
        <f t="shared" si="1"/>
        <v>4861777.26</v>
      </c>
    </row>
    <row r="48" spans="1:17" x14ac:dyDescent="0.25">
      <c r="A48" s="4" t="s">
        <v>8</v>
      </c>
      <c r="B48" s="11">
        <v>750000</v>
      </c>
      <c r="C48" s="22">
        <v>713000</v>
      </c>
      <c r="D48" s="11"/>
      <c r="E48" s="11"/>
      <c r="F48" s="11"/>
      <c r="G48" s="11"/>
      <c r="H48" s="11"/>
      <c r="I48" s="11"/>
      <c r="J48" s="11"/>
      <c r="K48" s="22">
        <v>219995</v>
      </c>
      <c r="L48" s="11"/>
      <c r="M48" s="22">
        <v>154300</v>
      </c>
      <c r="N48" s="11"/>
      <c r="O48" s="22">
        <v>185074.2</v>
      </c>
      <c r="P48" s="16">
        <f t="shared" si="2"/>
        <v>559369.19999999995</v>
      </c>
      <c r="Q48" s="16">
        <f t="shared" si="1"/>
        <v>2581738.4</v>
      </c>
    </row>
    <row r="49" spans="1:17" x14ac:dyDescent="0.25">
      <c r="A49" s="4" t="s">
        <v>9</v>
      </c>
      <c r="B49" s="11">
        <v>86500</v>
      </c>
      <c r="C49" s="22">
        <v>277509</v>
      </c>
      <c r="D49" s="11"/>
      <c r="E49" s="11"/>
      <c r="F49" s="11"/>
      <c r="G49" s="11">
        <v>6135.99</v>
      </c>
      <c r="H49" s="11">
        <v>3540</v>
      </c>
      <c r="I49" s="22" t="e">
        <f>+#REF!</f>
        <v>#REF!</v>
      </c>
      <c r="J49" s="11">
        <v>3501</v>
      </c>
      <c r="K49" s="22">
        <v>35418</v>
      </c>
      <c r="L49">
        <v>309.39999999999998</v>
      </c>
      <c r="M49" s="22">
        <v>28574.45</v>
      </c>
      <c r="N49" s="22">
        <v>4425</v>
      </c>
      <c r="O49" s="22">
        <v>10669.05</v>
      </c>
      <c r="P49" s="16" t="e">
        <f t="shared" si="2"/>
        <v>#REF!</v>
      </c>
      <c r="Q49" s="16" t="e">
        <f t="shared" si="1"/>
        <v>#REF!</v>
      </c>
    </row>
    <row r="50" spans="1:17" x14ac:dyDescent="0.25">
      <c r="A50" s="4" t="s">
        <v>10</v>
      </c>
      <c r="B50" s="11">
        <v>377100</v>
      </c>
      <c r="C50" s="22">
        <v>522494.84</v>
      </c>
      <c r="D50" s="11"/>
      <c r="E50" s="11"/>
      <c r="F50" s="11"/>
      <c r="G50" s="11">
        <v>13806</v>
      </c>
      <c r="H50" s="11"/>
      <c r="I50" s="11"/>
      <c r="J50" s="11"/>
      <c r="K50" s="11"/>
      <c r="L50" s="11"/>
      <c r="M50" s="22">
        <v>69000</v>
      </c>
      <c r="N50" s="22">
        <v>33988.25</v>
      </c>
      <c r="O50" s="22">
        <v>47974</v>
      </c>
      <c r="P50" s="16">
        <f t="shared" si="2"/>
        <v>164768.25</v>
      </c>
      <c r="Q50" s="16">
        <f t="shared" si="1"/>
        <v>1229131.3400000001</v>
      </c>
    </row>
    <row r="51" spans="1:17" x14ac:dyDescent="0.25">
      <c r="A51" s="4" t="s">
        <v>11</v>
      </c>
      <c r="B51" s="11">
        <v>754000</v>
      </c>
      <c r="C51" s="22">
        <v>1116000</v>
      </c>
      <c r="D51" s="11">
        <v>9618.26</v>
      </c>
      <c r="E51" s="11">
        <v>426016.31</v>
      </c>
      <c r="F51" s="11">
        <v>9618.26</v>
      </c>
      <c r="G51" s="11">
        <v>28592.26</v>
      </c>
      <c r="H51" s="11"/>
      <c r="I51" s="11"/>
      <c r="J51" s="11">
        <v>8443</v>
      </c>
      <c r="K51" s="22">
        <v>37721.26</v>
      </c>
      <c r="L51" s="22">
        <v>383437.88</v>
      </c>
      <c r="M51" s="22">
        <v>22237.35</v>
      </c>
      <c r="N51" s="22">
        <v>16886</v>
      </c>
      <c r="O51" s="22">
        <v>65652.88</v>
      </c>
      <c r="P51" s="16">
        <f t="shared" si="2"/>
        <v>1008223.46</v>
      </c>
      <c r="Q51" s="16">
        <f t="shared" si="1"/>
        <v>3886446.919999999</v>
      </c>
    </row>
    <row r="52" spans="1:17" x14ac:dyDescent="0.25">
      <c r="A52" s="4" t="s">
        <v>12</v>
      </c>
      <c r="B52" s="11">
        <v>1712960</v>
      </c>
      <c r="C52" s="22">
        <v>2296409.4900000002</v>
      </c>
      <c r="D52" s="11"/>
      <c r="E52" s="11">
        <v>21000</v>
      </c>
      <c r="F52" s="11"/>
      <c r="G52" s="11"/>
      <c r="H52" s="11">
        <v>9618.26</v>
      </c>
      <c r="I52" s="22" t="e">
        <f>+#REF!</f>
        <v>#REF!</v>
      </c>
      <c r="J52" s="11"/>
      <c r="K52" s="22">
        <v>14910.01</v>
      </c>
      <c r="L52" s="22">
        <v>109386</v>
      </c>
      <c r="M52" s="22">
        <v>31010.400000000001</v>
      </c>
      <c r="N52" s="22">
        <v>330400</v>
      </c>
      <c r="O52" s="22">
        <v>1800</v>
      </c>
      <c r="P52" s="16" t="e">
        <f t="shared" si="2"/>
        <v>#REF!</v>
      </c>
      <c r="Q52" s="16" t="e">
        <f t="shared" si="1"/>
        <v>#REF!</v>
      </c>
    </row>
    <row r="53" spans="1:17" x14ac:dyDescent="0.25">
      <c r="A53" s="4" t="s">
        <v>13</v>
      </c>
      <c r="B53" s="11">
        <v>1687589</v>
      </c>
      <c r="C53" s="22">
        <v>4175092.23</v>
      </c>
      <c r="D53" s="11"/>
      <c r="E53" s="11">
        <v>1200</v>
      </c>
      <c r="F53" s="11"/>
      <c r="G53" s="11">
        <v>1585918</v>
      </c>
      <c r="H53" s="11">
        <v>42250</v>
      </c>
      <c r="I53" s="22" t="e">
        <f>+#REF!</f>
        <v>#REF!</v>
      </c>
      <c r="J53" s="11">
        <v>63720</v>
      </c>
      <c r="K53" s="22">
        <v>1816970.21</v>
      </c>
      <c r="L53" s="22">
        <v>143588.29999999999</v>
      </c>
      <c r="M53" s="22">
        <v>21736.63</v>
      </c>
      <c r="N53" s="22">
        <v>118000</v>
      </c>
      <c r="O53" s="22">
        <v>791958.88</v>
      </c>
      <c r="P53" s="16" t="e">
        <f t="shared" si="2"/>
        <v>#REF!</v>
      </c>
      <c r="Q53" s="16" t="e">
        <f t="shared" si="1"/>
        <v>#REF!</v>
      </c>
    </row>
    <row r="54" spans="1:17" x14ac:dyDescent="0.25">
      <c r="A54" s="4" t="s">
        <v>14</v>
      </c>
      <c r="B54" s="11">
        <v>2148050</v>
      </c>
      <c r="C54" s="22">
        <v>4366882.49</v>
      </c>
      <c r="D54" s="11"/>
      <c r="E54" s="11"/>
      <c r="F54" s="11"/>
      <c r="G54" s="11">
        <v>87337.7</v>
      </c>
      <c r="H54" s="11">
        <v>98412</v>
      </c>
      <c r="I54" s="22" t="e">
        <f>+#REF!</f>
        <v>#REF!</v>
      </c>
      <c r="J54" s="11">
        <v>592548.80000000005</v>
      </c>
      <c r="K54" s="22">
        <v>638417.43000000005</v>
      </c>
      <c r="L54" s="11"/>
      <c r="M54" s="22">
        <v>909673.8</v>
      </c>
      <c r="N54" s="22">
        <v>127499</v>
      </c>
      <c r="O54" s="22">
        <v>116820</v>
      </c>
      <c r="P54" s="16" t="e">
        <f t="shared" si="2"/>
        <v>#REF!</v>
      </c>
      <c r="Q54" s="16" t="e">
        <f t="shared" si="1"/>
        <v>#REF!</v>
      </c>
    </row>
    <row r="55" spans="1:17" x14ac:dyDescent="0.25">
      <c r="A55" s="3" t="s">
        <v>15</v>
      </c>
      <c r="B55" s="13">
        <f>+B56+B57+B58+B59+B60+B61+B62+B63+B66</f>
        <v>38196790</v>
      </c>
      <c r="C55" s="13">
        <f>+C56+C57+C58+C59+C60+C61+C62+C63+C66</f>
        <v>28713073.949999999</v>
      </c>
      <c r="D55" s="11">
        <v>0</v>
      </c>
      <c r="E55" s="13">
        <f>+E56+E57+E58+E59+E60+E61+E62+E63</f>
        <v>313600</v>
      </c>
      <c r="F55" s="13">
        <f t="shared" ref="F55" si="4">+F56+F57+F58+F59+F60+F61+F62+F63</f>
        <v>285203.12</v>
      </c>
      <c r="G55" s="13">
        <f t="shared" ref="G55:N55" si="5">+G56+G57+G58+G59+G60+G61+G62+G63+G66</f>
        <v>1037308.9100000001</v>
      </c>
      <c r="H55" s="13">
        <f t="shared" si="5"/>
        <v>811562.5</v>
      </c>
      <c r="I55" s="13" t="e">
        <f t="shared" si="5"/>
        <v>#REF!</v>
      </c>
      <c r="J55" s="13" t="e">
        <f t="shared" si="5"/>
        <v>#REF!</v>
      </c>
      <c r="K55" s="13">
        <f t="shared" si="5"/>
        <v>2053426.99</v>
      </c>
      <c r="L55" s="13">
        <f t="shared" si="5"/>
        <v>1320073.1500000001</v>
      </c>
      <c r="M55" s="13">
        <f t="shared" si="5"/>
        <v>965745.73</v>
      </c>
      <c r="N55" s="13">
        <f t="shared" si="5"/>
        <v>890389.61999999988</v>
      </c>
      <c r="O55" s="13">
        <f>+O56+O57+O58+O60+O62+O66+O61</f>
        <v>1548598.28</v>
      </c>
      <c r="P55" s="17" t="e">
        <f>SUM(D55:O55)</f>
        <v>#REF!</v>
      </c>
      <c r="Q55" s="16" t="e">
        <f t="shared" si="1"/>
        <v>#REF!</v>
      </c>
    </row>
    <row r="56" spans="1:17" x14ac:dyDescent="0.25">
      <c r="A56" s="4" t="s">
        <v>16</v>
      </c>
      <c r="B56" s="11">
        <v>1682489</v>
      </c>
      <c r="C56" s="22">
        <v>1741821</v>
      </c>
      <c r="D56" s="11"/>
      <c r="E56" s="11"/>
      <c r="F56" s="11"/>
      <c r="G56" s="11">
        <v>275661.8</v>
      </c>
      <c r="H56" s="11">
        <v>57727</v>
      </c>
      <c r="I56" s="22" t="e">
        <f>+#REF!</f>
        <v>#REF!</v>
      </c>
      <c r="J56" s="11" t="e">
        <f>+#REF!</f>
        <v>#REF!</v>
      </c>
      <c r="K56" s="22">
        <v>115580.6</v>
      </c>
      <c r="L56" s="22">
        <v>13780</v>
      </c>
      <c r="M56" s="22">
        <v>309707.12</v>
      </c>
      <c r="N56" s="11">
        <v>21122</v>
      </c>
      <c r="O56" s="22">
        <v>73520</v>
      </c>
      <c r="P56" s="16" t="e">
        <f t="shared" ref="P56:P66" si="6">SUM(D56:O56)</f>
        <v>#REF!</v>
      </c>
      <c r="Q56" s="16" t="e">
        <f t="shared" si="1"/>
        <v>#REF!</v>
      </c>
    </row>
    <row r="57" spans="1:17" x14ac:dyDescent="0.25">
      <c r="A57" s="4" t="s">
        <v>17</v>
      </c>
      <c r="B57" s="11">
        <v>824915</v>
      </c>
      <c r="C57" s="22">
        <v>1799526</v>
      </c>
      <c r="D57" s="11"/>
      <c r="E57" s="11"/>
      <c r="F57" s="11">
        <v>16071.6</v>
      </c>
      <c r="G57" s="11"/>
      <c r="H57" s="11"/>
      <c r="I57" s="11"/>
      <c r="J57" s="11" t="e">
        <f>+#REF!</f>
        <v>#REF!</v>
      </c>
      <c r="K57" s="22">
        <v>53592</v>
      </c>
      <c r="L57" s="22">
        <v>771230.3</v>
      </c>
      <c r="M57" s="11"/>
      <c r="N57" s="11"/>
      <c r="O57" s="11"/>
      <c r="P57" s="16" t="e">
        <f t="shared" si="6"/>
        <v>#REF!</v>
      </c>
      <c r="Q57" s="16" t="e">
        <f t="shared" si="1"/>
        <v>#REF!</v>
      </c>
    </row>
    <row r="58" spans="1:17" x14ac:dyDescent="0.25">
      <c r="A58" s="4" t="s">
        <v>18</v>
      </c>
      <c r="B58" s="11">
        <v>1961037</v>
      </c>
      <c r="C58" s="22">
        <v>3152533.28</v>
      </c>
      <c r="D58" s="11"/>
      <c r="E58" s="11"/>
      <c r="F58" s="11"/>
      <c r="G58" s="11">
        <v>178160.25</v>
      </c>
      <c r="H58" s="11"/>
      <c r="I58" s="22" t="e">
        <f>+#REF!</f>
        <v>#REF!</v>
      </c>
      <c r="J58" s="11"/>
      <c r="K58" s="22">
        <v>322801.74</v>
      </c>
      <c r="L58" s="11"/>
      <c r="M58" s="11">
        <v>400</v>
      </c>
      <c r="N58" s="22">
        <v>188878.59</v>
      </c>
      <c r="O58" s="22">
        <v>301726</v>
      </c>
      <c r="P58" s="16" t="e">
        <f t="shared" si="6"/>
        <v>#REF!</v>
      </c>
      <c r="Q58" s="16" t="e">
        <f t="shared" si="1"/>
        <v>#REF!</v>
      </c>
    </row>
    <row r="59" spans="1:17" x14ac:dyDescent="0.25">
      <c r="A59" s="4" t="s">
        <v>19</v>
      </c>
      <c r="B59" s="11">
        <v>100000</v>
      </c>
      <c r="C59" s="22">
        <v>63100</v>
      </c>
      <c r="D59" s="11"/>
      <c r="E59" s="11"/>
      <c r="F59" s="11"/>
      <c r="G59" s="11"/>
      <c r="H59" s="11"/>
      <c r="I59" s="11"/>
      <c r="J59" s="11">
        <v>13629</v>
      </c>
      <c r="K59" s="11"/>
      <c r="L59" s="22">
        <v>19053.400000000001</v>
      </c>
      <c r="M59" s="11"/>
      <c r="N59" s="11"/>
      <c r="P59" s="16">
        <f t="shared" si="6"/>
        <v>32682.400000000001</v>
      </c>
      <c r="Q59" s="16">
        <f t="shared" si="1"/>
        <v>228464.8</v>
      </c>
    </row>
    <row r="60" spans="1:17" x14ac:dyDescent="0.25">
      <c r="A60" s="4" t="s">
        <v>20</v>
      </c>
      <c r="B60" s="11">
        <v>740009</v>
      </c>
      <c r="C60" s="22">
        <v>1093534</v>
      </c>
      <c r="D60" s="11"/>
      <c r="E60" s="11"/>
      <c r="F60" s="11"/>
      <c r="G60" s="11">
        <v>172750</v>
      </c>
      <c r="H60" s="11"/>
      <c r="I60" s="22" t="e">
        <f>+#REF!</f>
        <v>#REF!</v>
      </c>
      <c r="J60" s="11">
        <v>86612</v>
      </c>
      <c r="K60" s="22">
        <v>141644.20000000001</v>
      </c>
      <c r="L60" s="11"/>
      <c r="M60" s="22">
        <v>226413.18</v>
      </c>
      <c r="N60" s="11"/>
      <c r="O60" s="11"/>
      <c r="P60" s="16" t="e">
        <f t="shared" si="6"/>
        <v>#REF!</v>
      </c>
      <c r="Q60" s="16" t="e">
        <f t="shared" si="1"/>
        <v>#REF!</v>
      </c>
    </row>
    <row r="61" spans="1:17" x14ac:dyDescent="0.25">
      <c r="A61" s="4" t="s">
        <v>21</v>
      </c>
      <c r="B61" s="11">
        <v>17353571</v>
      </c>
      <c r="C61" s="22">
        <v>4456725.7</v>
      </c>
      <c r="D61" s="11"/>
      <c r="E61" s="11"/>
      <c r="F61" s="11"/>
      <c r="G61" s="11">
        <v>13883.88</v>
      </c>
      <c r="H61" s="11"/>
      <c r="I61" s="11"/>
      <c r="J61" s="11">
        <v>90127.46</v>
      </c>
      <c r="K61" s="22">
        <v>87148.800000000003</v>
      </c>
      <c r="L61" s="11"/>
      <c r="M61" s="22">
        <v>6012.61</v>
      </c>
      <c r="N61" s="22">
        <v>56217.33</v>
      </c>
      <c r="O61" s="22">
        <v>118780.3</v>
      </c>
      <c r="P61" s="16">
        <f>SUM(D61:O61)</f>
        <v>372170.38</v>
      </c>
      <c r="Q61" s="16">
        <f t="shared" si="1"/>
        <v>22554637.459999997</v>
      </c>
    </row>
    <row r="62" spans="1:17" x14ac:dyDescent="0.25">
      <c r="A62" s="4" t="s">
        <v>22</v>
      </c>
      <c r="B62" s="11">
        <v>8684066</v>
      </c>
      <c r="C62" s="22">
        <v>9519635.1600000001</v>
      </c>
      <c r="D62" s="11"/>
      <c r="E62" s="11">
        <v>313600</v>
      </c>
      <c r="F62" s="11">
        <v>269131.52000000002</v>
      </c>
      <c r="G62" s="11">
        <v>6322.18</v>
      </c>
      <c r="H62" s="11">
        <v>627630.74</v>
      </c>
      <c r="I62" s="22" t="e">
        <f>+#REF!</f>
        <v>#REF!</v>
      </c>
      <c r="J62" s="11">
        <v>240306.4</v>
      </c>
      <c r="K62" s="22">
        <v>486978.66</v>
      </c>
      <c r="L62" s="22">
        <v>313533.92</v>
      </c>
      <c r="M62" s="22">
        <v>354625.49</v>
      </c>
      <c r="N62" s="22">
        <v>337926.04</v>
      </c>
      <c r="O62" s="22">
        <v>690971.58</v>
      </c>
      <c r="P62" s="16" t="e">
        <f t="shared" si="6"/>
        <v>#REF!</v>
      </c>
      <c r="Q62" s="16" t="e">
        <f t="shared" si="1"/>
        <v>#REF!</v>
      </c>
    </row>
    <row r="63" spans="1:17" hidden="1" x14ac:dyDescent="0.25">
      <c r="A63" s="4" t="s">
        <v>23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7">
        <f t="shared" si="6"/>
        <v>0</v>
      </c>
      <c r="Q63" s="16">
        <f t="shared" si="1"/>
        <v>0</v>
      </c>
    </row>
    <row r="64" spans="1:17" x14ac:dyDescent="0.25">
      <c r="A64" s="31" t="s">
        <v>64</v>
      </c>
      <c r="B64" s="32" t="s">
        <v>91</v>
      </c>
      <c r="C64" s="32" t="s">
        <v>90</v>
      </c>
      <c r="D64" s="37" t="s">
        <v>88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  <c r="Q64" s="16"/>
    </row>
    <row r="65" spans="1:17" x14ac:dyDescent="0.25">
      <c r="A65" s="31"/>
      <c r="B65" s="33"/>
      <c r="C65" s="33"/>
      <c r="D65" s="6" t="s">
        <v>76</v>
      </c>
      <c r="E65" s="6" t="s">
        <v>77</v>
      </c>
      <c r="F65" s="6" t="s">
        <v>78</v>
      </c>
      <c r="G65" s="6" t="s">
        <v>79</v>
      </c>
      <c r="H65" s="7" t="s">
        <v>80</v>
      </c>
      <c r="I65" s="6" t="s">
        <v>81</v>
      </c>
      <c r="J65" s="7" t="s">
        <v>82</v>
      </c>
      <c r="K65" s="6" t="s">
        <v>83</v>
      </c>
      <c r="L65" s="6" t="s">
        <v>84</v>
      </c>
      <c r="M65" s="6" t="s">
        <v>85</v>
      </c>
      <c r="N65" s="6" t="s">
        <v>86</v>
      </c>
      <c r="O65" s="7" t="s">
        <v>87</v>
      </c>
      <c r="P65" s="6" t="s">
        <v>75</v>
      </c>
      <c r="Q65" s="16"/>
    </row>
    <row r="66" spans="1:17" x14ac:dyDescent="0.25">
      <c r="A66" s="4" t="s">
        <v>24</v>
      </c>
      <c r="B66" s="11">
        <v>6850703</v>
      </c>
      <c r="C66" s="22">
        <v>6886198.8099999996</v>
      </c>
      <c r="D66" s="11"/>
      <c r="E66" s="11"/>
      <c r="F66" s="11"/>
      <c r="G66" s="11">
        <v>390530.8</v>
      </c>
      <c r="H66" s="11">
        <v>126204.76</v>
      </c>
      <c r="I66" s="22" t="e">
        <f>+#REF!</f>
        <v>#REF!</v>
      </c>
      <c r="J66" s="11">
        <v>995719.31</v>
      </c>
      <c r="K66" s="22">
        <v>845680.99</v>
      </c>
      <c r="L66" s="22">
        <v>202475.53</v>
      </c>
      <c r="M66" s="22">
        <v>68587.33</v>
      </c>
      <c r="N66" s="22">
        <v>286245.65999999997</v>
      </c>
      <c r="O66" s="22">
        <v>363600.4</v>
      </c>
      <c r="P66" s="16" t="e">
        <f t="shared" si="6"/>
        <v>#REF!</v>
      </c>
      <c r="Q66" s="16" t="e">
        <f t="shared" si="1"/>
        <v>#REF!</v>
      </c>
    </row>
    <row r="67" spans="1:17" x14ac:dyDescent="0.25">
      <c r="A67" s="3" t="s">
        <v>25</v>
      </c>
      <c r="B67" s="13">
        <f>+B68</f>
        <v>310000</v>
      </c>
      <c r="C67" s="13">
        <f>+C68</f>
        <v>310000</v>
      </c>
      <c r="D67" s="11">
        <v>0</v>
      </c>
      <c r="E67" s="11">
        <v>0</v>
      </c>
      <c r="F67" s="13">
        <f>+F68+F69+F70+F71+F72+F73+F74+F75</f>
        <v>0</v>
      </c>
      <c r="G67" s="13">
        <f>+G68+G69+G70+G71+G72+G73+G74+G75</f>
        <v>0</v>
      </c>
      <c r="H67" s="13"/>
      <c r="I67" s="13"/>
      <c r="J67" s="13">
        <f>+J68</f>
        <v>0</v>
      </c>
      <c r="K67" s="13">
        <f>+K68+K69+K70+K71+K72+K73+K74+K75</f>
        <v>50000</v>
      </c>
      <c r="L67" s="11">
        <f>+L68+L69+L70+L71+L72+L73+L74+L75</f>
        <v>0</v>
      </c>
      <c r="M67" s="11">
        <f>+M68+M69+M70+M71+M72+M73+M74+M75</f>
        <v>0</v>
      </c>
      <c r="N67" s="11">
        <f>+N68+N69+N70+N71+N72+N73+N74+N75</f>
        <v>0</v>
      </c>
      <c r="O67" s="11">
        <f t="shared" ref="O67" si="7">+O68+O69+O70+O71+O72+O73+O74+O75</f>
        <v>0</v>
      </c>
      <c r="P67" s="16">
        <f t="shared" ref="P67:P72" si="8">SUM(D67:O67)</f>
        <v>50000</v>
      </c>
      <c r="Q67" s="16">
        <f t="shared" si="1"/>
        <v>720000</v>
      </c>
    </row>
    <row r="68" spans="1:17" x14ac:dyDescent="0.25">
      <c r="A68" s="4" t="s">
        <v>26</v>
      </c>
      <c r="B68" s="11">
        <v>310000</v>
      </c>
      <c r="C68" s="11">
        <v>310000</v>
      </c>
      <c r="D68" s="11">
        <v>0</v>
      </c>
      <c r="E68" s="11">
        <v>0</v>
      </c>
      <c r="F68" s="11"/>
      <c r="G68" s="11"/>
      <c r="H68" s="13"/>
      <c r="I68" s="11"/>
      <c r="J68" s="11"/>
      <c r="K68" s="22">
        <v>50000</v>
      </c>
      <c r="L68" s="11"/>
      <c r="M68" s="11"/>
      <c r="N68" s="11"/>
      <c r="O68" s="11"/>
      <c r="P68" s="16"/>
      <c r="Q68" s="16">
        <f t="shared" si="1"/>
        <v>670000</v>
      </c>
    </row>
    <row r="69" spans="1:17" hidden="1" x14ac:dyDescent="0.25">
      <c r="A69" s="4" t="s">
        <v>27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3"/>
      <c r="I69" s="11">
        <v>0</v>
      </c>
      <c r="J69" s="11">
        <v>0</v>
      </c>
      <c r="K69" s="11">
        <v>0</v>
      </c>
      <c r="L69" s="11">
        <f t="shared" ref="L69:L82" si="9">+L70+L71+L72+L73+L74+L75+L76+L77</f>
        <v>0</v>
      </c>
      <c r="M69" s="11">
        <v>0</v>
      </c>
      <c r="N69" s="11">
        <v>0</v>
      </c>
      <c r="O69" s="11">
        <v>0</v>
      </c>
      <c r="P69" s="16">
        <f t="shared" si="8"/>
        <v>0</v>
      </c>
      <c r="Q69" s="16">
        <f t="shared" si="1"/>
        <v>0</v>
      </c>
    </row>
    <row r="70" spans="1:17" hidden="1" x14ac:dyDescent="0.25">
      <c r="A70" s="4" t="s">
        <v>28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3"/>
      <c r="I70" s="11">
        <v>0</v>
      </c>
      <c r="J70" s="11">
        <v>0</v>
      </c>
      <c r="K70" s="11">
        <v>0</v>
      </c>
      <c r="L70" s="11">
        <f t="shared" si="9"/>
        <v>0</v>
      </c>
      <c r="M70" s="11">
        <v>0</v>
      </c>
      <c r="N70" s="11">
        <v>0</v>
      </c>
      <c r="O70" s="11">
        <v>0</v>
      </c>
      <c r="P70" s="16">
        <f t="shared" si="8"/>
        <v>0</v>
      </c>
      <c r="Q70" s="16">
        <f t="shared" si="1"/>
        <v>0</v>
      </c>
    </row>
    <row r="71" spans="1:17" hidden="1" x14ac:dyDescent="0.25">
      <c r="A71" s="4" t="s">
        <v>29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3"/>
      <c r="I71" s="11">
        <v>0</v>
      </c>
      <c r="J71" s="11">
        <v>0</v>
      </c>
      <c r="K71" s="11">
        <v>0</v>
      </c>
      <c r="L71" s="11">
        <f t="shared" si="9"/>
        <v>0</v>
      </c>
      <c r="M71" s="11">
        <v>0</v>
      </c>
      <c r="N71" s="11">
        <v>0</v>
      </c>
      <c r="O71" s="11">
        <v>0</v>
      </c>
      <c r="P71" s="16">
        <f t="shared" si="8"/>
        <v>0</v>
      </c>
      <c r="Q71" s="16">
        <f t="shared" si="1"/>
        <v>0</v>
      </c>
    </row>
    <row r="72" spans="1:17" hidden="1" x14ac:dyDescent="0.25">
      <c r="A72" s="4" t="s">
        <v>30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3"/>
      <c r="I72" s="11">
        <v>0</v>
      </c>
      <c r="J72" s="11">
        <v>0</v>
      </c>
      <c r="K72" s="11">
        <v>0</v>
      </c>
      <c r="L72" s="11">
        <f t="shared" si="9"/>
        <v>0</v>
      </c>
      <c r="M72" s="11">
        <v>0</v>
      </c>
      <c r="N72" s="11">
        <v>0</v>
      </c>
      <c r="O72" s="11">
        <v>0</v>
      </c>
      <c r="P72" s="16">
        <f t="shared" si="8"/>
        <v>0</v>
      </c>
      <c r="Q72" s="16">
        <f t="shared" si="1"/>
        <v>0</v>
      </c>
    </row>
    <row r="73" spans="1:17" hidden="1" x14ac:dyDescent="0.25">
      <c r="A73" s="4" t="s">
        <v>31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3"/>
      <c r="I73" s="11">
        <v>0</v>
      </c>
      <c r="J73" s="11">
        <v>0</v>
      </c>
      <c r="K73" s="11">
        <v>0</v>
      </c>
      <c r="L73" s="11">
        <f t="shared" si="9"/>
        <v>0</v>
      </c>
      <c r="M73" s="11">
        <v>0</v>
      </c>
      <c r="N73" s="11">
        <v>0</v>
      </c>
      <c r="O73" s="11">
        <v>0</v>
      </c>
      <c r="P73" s="16">
        <f t="shared" ref="P73:P103" si="10">SUM(D73:O73)</f>
        <v>0</v>
      </c>
      <c r="Q73" s="16">
        <f t="shared" si="1"/>
        <v>0</v>
      </c>
    </row>
    <row r="74" spans="1:17" hidden="1" x14ac:dyDescent="0.25">
      <c r="A74" s="4" t="s">
        <v>32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3"/>
      <c r="I74" s="11">
        <v>0</v>
      </c>
      <c r="J74" s="11">
        <v>0</v>
      </c>
      <c r="K74" s="11">
        <v>0</v>
      </c>
      <c r="L74" s="11">
        <f t="shared" si="9"/>
        <v>0</v>
      </c>
      <c r="M74" s="11">
        <v>0</v>
      </c>
      <c r="N74" s="11">
        <v>0</v>
      </c>
      <c r="O74" s="11">
        <v>0</v>
      </c>
      <c r="P74" s="16">
        <f t="shared" si="10"/>
        <v>0</v>
      </c>
      <c r="Q74" s="16">
        <f t="shared" si="1"/>
        <v>0</v>
      </c>
    </row>
    <row r="75" spans="1:17" hidden="1" x14ac:dyDescent="0.25">
      <c r="A75" s="4" t="s">
        <v>33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3"/>
      <c r="I75" s="11">
        <v>0</v>
      </c>
      <c r="J75" s="11">
        <v>0</v>
      </c>
      <c r="K75" s="11">
        <v>0</v>
      </c>
      <c r="L75" s="11">
        <f t="shared" si="9"/>
        <v>0</v>
      </c>
      <c r="M75" s="11">
        <v>0</v>
      </c>
      <c r="N75" s="11">
        <v>0</v>
      </c>
      <c r="O75" s="11">
        <v>0</v>
      </c>
      <c r="P75" s="16">
        <f t="shared" si="10"/>
        <v>0</v>
      </c>
      <c r="Q75" s="16">
        <f t="shared" si="1"/>
        <v>0</v>
      </c>
    </row>
    <row r="76" spans="1:17" hidden="1" x14ac:dyDescent="0.25">
      <c r="A76" s="3" t="s">
        <v>34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3"/>
      <c r="I76" s="11">
        <v>0</v>
      </c>
      <c r="J76" s="11">
        <v>0</v>
      </c>
      <c r="K76" s="11">
        <v>0</v>
      </c>
      <c r="L76" s="11">
        <f t="shared" si="9"/>
        <v>0</v>
      </c>
      <c r="M76" s="11">
        <v>0</v>
      </c>
      <c r="N76" s="11">
        <v>0</v>
      </c>
      <c r="O76" s="11">
        <v>0</v>
      </c>
      <c r="P76" s="16">
        <f t="shared" si="10"/>
        <v>0</v>
      </c>
      <c r="Q76" s="16">
        <f t="shared" si="1"/>
        <v>0</v>
      </c>
    </row>
    <row r="77" spans="1:17" hidden="1" x14ac:dyDescent="0.25">
      <c r="A77" s="4" t="s">
        <v>35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3"/>
      <c r="I77" s="11">
        <v>0</v>
      </c>
      <c r="J77" s="11">
        <v>0</v>
      </c>
      <c r="K77" s="11">
        <v>0</v>
      </c>
      <c r="L77" s="11">
        <f t="shared" si="9"/>
        <v>0</v>
      </c>
      <c r="M77" s="11">
        <v>0</v>
      </c>
      <c r="N77" s="11">
        <v>0</v>
      </c>
      <c r="O77" s="11">
        <v>0</v>
      </c>
      <c r="P77" s="16">
        <f t="shared" si="10"/>
        <v>0</v>
      </c>
      <c r="Q77" s="16">
        <f t="shared" si="1"/>
        <v>0</v>
      </c>
    </row>
    <row r="78" spans="1:17" hidden="1" x14ac:dyDescent="0.25">
      <c r="A78" s="4" t="s">
        <v>36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3"/>
      <c r="I78" s="11">
        <v>0</v>
      </c>
      <c r="J78" s="11">
        <v>0</v>
      </c>
      <c r="K78" s="11">
        <v>0</v>
      </c>
      <c r="L78" s="11">
        <f t="shared" si="9"/>
        <v>0</v>
      </c>
      <c r="M78" s="11">
        <v>0</v>
      </c>
      <c r="N78" s="11">
        <v>0</v>
      </c>
      <c r="O78" s="11">
        <v>0</v>
      </c>
      <c r="P78" s="16">
        <f t="shared" si="10"/>
        <v>0</v>
      </c>
      <c r="Q78" s="16">
        <f t="shared" si="1"/>
        <v>0</v>
      </c>
    </row>
    <row r="79" spans="1:17" hidden="1" x14ac:dyDescent="0.25">
      <c r="A79" s="4" t="s">
        <v>37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3"/>
      <c r="I79" s="11">
        <v>0</v>
      </c>
      <c r="J79" s="11">
        <v>0</v>
      </c>
      <c r="K79" s="11">
        <v>0</v>
      </c>
      <c r="L79" s="11">
        <f t="shared" si="9"/>
        <v>0</v>
      </c>
      <c r="M79" s="11">
        <v>0</v>
      </c>
      <c r="N79" s="11">
        <v>0</v>
      </c>
      <c r="O79" s="11">
        <v>0</v>
      </c>
      <c r="P79" s="16">
        <f t="shared" si="10"/>
        <v>0</v>
      </c>
      <c r="Q79" s="16">
        <f t="shared" si="1"/>
        <v>0</v>
      </c>
    </row>
    <row r="80" spans="1:17" hidden="1" x14ac:dyDescent="0.25">
      <c r="A80" s="4" t="s">
        <v>38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3"/>
      <c r="I80" s="11">
        <v>0</v>
      </c>
      <c r="J80" s="11">
        <v>0</v>
      </c>
      <c r="K80" s="11">
        <v>0</v>
      </c>
      <c r="L80" s="11">
        <f t="shared" si="9"/>
        <v>0</v>
      </c>
      <c r="M80" s="11">
        <v>0</v>
      </c>
      <c r="N80" s="11">
        <v>0</v>
      </c>
      <c r="O80" s="11">
        <v>0</v>
      </c>
      <c r="P80" s="16">
        <f t="shared" si="10"/>
        <v>0</v>
      </c>
      <c r="Q80" s="16">
        <f t="shared" si="1"/>
        <v>0</v>
      </c>
    </row>
    <row r="81" spans="1:17" hidden="1" x14ac:dyDescent="0.25">
      <c r="A81" s="4" t="s">
        <v>39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3"/>
      <c r="I81" s="11">
        <v>0</v>
      </c>
      <c r="J81" s="11">
        <v>0</v>
      </c>
      <c r="K81" s="11">
        <v>0</v>
      </c>
      <c r="L81" s="11">
        <f t="shared" si="9"/>
        <v>0</v>
      </c>
      <c r="M81" s="11">
        <v>0</v>
      </c>
      <c r="N81" s="11">
        <v>0</v>
      </c>
      <c r="O81" s="11">
        <v>0</v>
      </c>
      <c r="P81" s="16">
        <f t="shared" si="10"/>
        <v>0</v>
      </c>
      <c r="Q81" s="16">
        <f t="shared" si="1"/>
        <v>0</v>
      </c>
    </row>
    <row r="82" spans="1:17" hidden="1" x14ac:dyDescent="0.25">
      <c r="A82" s="4" t="s">
        <v>40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3"/>
      <c r="I82" s="11">
        <v>0</v>
      </c>
      <c r="J82" s="11">
        <v>0</v>
      </c>
      <c r="K82" s="11">
        <v>0</v>
      </c>
      <c r="L82" s="11">
        <f t="shared" si="9"/>
        <v>0</v>
      </c>
      <c r="M82" s="11">
        <v>0</v>
      </c>
      <c r="N82" s="11">
        <v>0</v>
      </c>
      <c r="O82" s="11">
        <v>0</v>
      </c>
      <c r="P82" s="16">
        <f t="shared" si="10"/>
        <v>0</v>
      </c>
      <c r="Q82" s="16">
        <f t="shared" si="1"/>
        <v>0</v>
      </c>
    </row>
    <row r="83" spans="1:17" x14ac:dyDescent="0.25">
      <c r="A83" s="3" t="s">
        <v>41</v>
      </c>
      <c r="B83" s="13">
        <f>+B84+B85+B86+B87+B88+B89+B90+B91+B92</f>
        <v>4588942</v>
      </c>
      <c r="C83" s="13">
        <f>+C84+C85+C86+C87+C88+C89+C90+C91+C92+C104</f>
        <v>19322557.710000001</v>
      </c>
      <c r="D83" s="11">
        <v>0</v>
      </c>
      <c r="E83" s="11">
        <v>0</v>
      </c>
      <c r="F83" s="13">
        <f t="shared" ref="F83:N83" si="11">+F84+F85+F86+F87+F88+F89+F90+F91+F92+F93+F94+F95+F97</f>
        <v>0</v>
      </c>
      <c r="G83" s="13">
        <f>+G84+G85+G86+G87+G88+G89+G90+G91+G92+G93+G94+G95+G97</f>
        <v>200559.8</v>
      </c>
      <c r="H83" s="13">
        <f t="shared" si="11"/>
        <v>209881.04000000004</v>
      </c>
      <c r="I83" s="13" t="e">
        <f>+I84+I85+I86+I87+I88+I89</f>
        <v>#REF!</v>
      </c>
      <c r="J83" s="13">
        <f>+J84+J88+J92</f>
        <v>293245.45999999996</v>
      </c>
      <c r="K83" s="13">
        <f>+K84+K85+K86+K87+K88+K89+K90+K91+K92+K93+K94+K95+K97</f>
        <v>545652.75</v>
      </c>
      <c r="L83" s="13">
        <f t="shared" si="11"/>
        <v>0</v>
      </c>
      <c r="M83" s="13">
        <f>+M84+M85+M86+M87+M88+M89+M90+M91+M92+M93+M94+M95+M97</f>
        <v>280587.14</v>
      </c>
      <c r="N83" s="13">
        <f t="shared" si="11"/>
        <v>640751.80000000005</v>
      </c>
      <c r="O83" s="13">
        <f>+O84+O85+O86+O87+O88+O89</f>
        <v>982079.1100000001</v>
      </c>
      <c r="P83" s="17" t="e">
        <f t="shared" si="10"/>
        <v>#REF!</v>
      </c>
      <c r="Q83" s="16" t="e">
        <f t="shared" si="1"/>
        <v>#REF!</v>
      </c>
    </row>
    <row r="84" spans="1:17" x14ac:dyDescent="0.25">
      <c r="A84" s="4" t="s">
        <v>42</v>
      </c>
      <c r="B84" s="11">
        <v>2330258</v>
      </c>
      <c r="C84" s="22">
        <v>3552546</v>
      </c>
      <c r="D84" s="11">
        <v>0</v>
      </c>
      <c r="E84" s="11">
        <v>0</v>
      </c>
      <c r="F84" s="11">
        <v>0</v>
      </c>
      <c r="G84" s="11">
        <v>37913.4</v>
      </c>
      <c r="H84" s="11">
        <v>24078.59</v>
      </c>
      <c r="I84" s="22" t="e">
        <f>+#REF!</f>
        <v>#REF!</v>
      </c>
      <c r="J84" s="20">
        <v>101743.17</v>
      </c>
      <c r="K84" s="22">
        <v>528424.81000000006</v>
      </c>
      <c r="L84" s="11"/>
      <c r="M84" s="22">
        <v>155996</v>
      </c>
      <c r="N84" s="11"/>
      <c r="O84" s="22">
        <v>341327.31</v>
      </c>
      <c r="P84" s="16" t="e">
        <f t="shared" si="10"/>
        <v>#REF!</v>
      </c>
      <c r="Q84" s="16" t="e">
        <f t="shared" si="1"/>
        <v>#REF!</v>
      </c>
    </row>
    <row r="85" spans="1:17" x14ac:dyDescent="0.25">
      <c r="A85" s="4" t="s">
        <v>43</v>
      </c>
      <c r="B85" s="11">
        <v>47300</v>
      </c>
      <c r="C85" s="22">
        <v>961800</v>
      </c>
      <c r="D85" s="11"/>
      <c r="E85" s="11">
        <v>0</v>
      </c>
      <c r="F85" s="11">
        <v>0</v>
      </c>
      <c r="G85" s="11"/>
      <c r="H85" s="11"/>
      <c r="I85" s="11"/>
      <c r="J85" s="13"/>
      <c r="K85" s="22">
        <v>17227.939999999999</v>
      </c>
      <c r="L85" s="11"/>
      <c r="M85" s="11"/>
      <c r="N85" s="11"/>
      <c r="O85" s="11"/>
      <c r="P85" s="16">
        <f t="shared" si="10"/>
        <v>17227.939999999999</v>
      </c>
      <c r="Q85" s="16">
        <f t="shared" si="1"/>
        <v>1043555.8799999999</v>
      </c>
    </row>
    <row r="86" spans="1:17" x14ac:dyDescent="0.25">
      <c r="A86" s="4" t="s">
        <v>44</v>
      </c>
      <c r="B86" s="11"/>
      <c r="C86" s="22">
        <v>21500</v>
      </c>
      <c r="D86" s="11">
        <v>0</v>
      </c>
      <c r="E86" s="11">
        <v>0</v>
      </c>
      <c r="F86" s="11">
        <v>0</v>
      </c>
      <c r="G86" s="11"/>
      <c r="H86" s="11"/>
      <c r="I86" s="11"/>
      <c r="J86" s="13"/>
      <c r="K86" s="11"/>
      <c r="L86" s="11"/>
      <c r="M86" s="11"/>
      <c r="N86" s="11"/>
      <c r="O86" s="11"/>
      <c r="P86" s="16">
        <f t="shared" si="10"/>
        <v>0</v>
      </c>
      <c r="Q86" s="16">
        <f t="shared" si="1"/>
        <v>21500</v>
      </c>
    </row>
    <row r="87" spans="1:17" x14ac:dyDescent="0.25">
      <c r="A87" s="4" t="s">
        <v>45</v>
      </c>
      <c r="B87" s="11"/>
      <c r="C87" s="22">
        <v>6785500</v>
      </c>
      <c r="D87" s="11">
        <v>0</v>
      </c>
      <c r="E87" s="11">
        <v>0</v>
      </c>
      <c r="F87" s="11">
        <v>0</v>
      </c>
      <c r="G87" s="11"/>
      <c r="H87" s="11"/>
      <c r="I87" s="11"/>
      <c r="J87" s="13"/>
      <c r="K87" s="11"/>
      <c r="L87" s="11"/>
      <c r="M87" s="11"/>
      <c r="N87" s="11"/>
      <c r="O87" s="11"/>
      <c r="P87" s="16">
        <f t="shared" si="10"/>
        <v>0</v>
      </c>
      <c r="Q87" s="16">
        <f t="shared" si="1"/>
        <v>6785500</v>
      </c>
    </row>
    <row r="88" spans="1:17" x14ac:dyDescent="0.25">
      <c r="A88" s="4" t="s">
        <v>46</v>
      </c>
      <c r="B88" s="11">
        <v>652400</v>
      </c>
      <c r="C88" s="22">
        <v>3939525.71</v>
      </c>
      <c r="D88" s="11">
        <v>0</v>
      </c>
      <c r="E88" s="11">
        <v>0</v>
      </c>
      <c r="F88" s="11"/>
      <c r="G88" s="11">
        <v>58646</v>
      </c>
      <c r="H88" s="11">
        <v>107882.21</v>
      </c>
      <c r="I88" s="22" t="e">
        <f>+#REF!</f>
        <v>#REF!</v>
      </c>
      <c r="J88" s="20">
        <v>20937.740000000002</v>
      </c>
      <c r="K88" s="11"/>
      <c r="L88" s="11"/>
      <c r="M88" s="22">
        <v>60770</v>
      </c>
      <c r="N88" s="22">
        <v>640751.80000000005</v>
      </c>
      <c r="O88" s="22">
        <v>640751.80000000005</v>
      </c>
      <c r="P88" s="16" t="e">
        <f t="shared" si="10"/>
        <v>#REF!</v>
      </c>
      <c r="Q88" s="16" t="e">
        <f t="shared" si="1"/>
        <v>#REF!</v>
      </c>
    </row>
    <row r="89" spans="1:17" x14ac:dyDescent="0.25">
      <c r="A89" s="4" t="s">
        <v>47</v>
      </c>
      <c r="B89" s="11">
        <v>837500</v>
      </c>
      <c r="C89" s="22">
        <v>395500</v>
      </c>
      <c r="D89" s="11">
        <v>0</v>
      </c>
      <c r="E89" s="11">
        <v>0</v>
      </c>
      <c r="F89" s="11"/>
      <c r="G89" s="11"/>
      <c r="H89" s="11">
        <v>77920.240000000005</v>
      </c>
      <c r="I89" s="22" t="e">
        <f>+#REF!</f>
        <v>#REF!</v>
      </c>
      <c r="J89" s="13"/>
      <c r="K89" s="11"/>
      <c r="L89" s="11"/>
      <c r="M89" s="22">
        <v>13199.14</v>
      </c>
      <c r="N89" s="11"/>
      <c r="O89" s="11"/>
      <c r="P89" s="16" t="e">
        <f t="shared" si="10"/>
        <v>#REF!</v>
      </c>
      <c r="Q89" s="16" t="e">
        <f t="shared" si="1"/>
        <v>#REF!</v>
      </c>
    </row>
    <row r="90" spans="1:17" x14ac:dyDescent="0.25">
      <c r="A90" s="4" t="s">
        <v>48</v>
      </c>
      <c r="B90" s="11">
        <v>175250</v>
      </c>
      <c r="C90" s="11">
        <v>175250</v>
      </c>
      <c r="D90" s="11">
        <v>0</v>
      </c>
      <c r="E90" s="11">
        <v>0</v>
      </c>
      <c r="F90" s="11"/>
      <c r="G90" s="11">
        <v>104000.4</v>
      </c>
      <c r="H90" s="11"/>
      <c r="I90" s="11"/>
      <c r="J90" s="13"/>
      <c r="K90" s="11"/>
      <c r="L90" s="11"/>
      <c r="M90" s="11"/>
      <c r="N90" s="11"/>
      <c r="O90" s="11"/>
      <c r="P90" s="16">
        <f t="shared" si="10"/>
        <v>104000.4</v>
      </c>
      <c r="Q90" s="16">
        <f t="shared" si="1"/>
        <v>558500.80000000005</v>
      </c>
    </row>
    <row r="91" spans="1:17" x14ac:dyDescent="0.25">
      <c r="A91" s="4" t="s">
        <v>49</v>
      </c>
      <c r="B91" s="11">
        <v>410000</v>
      </c>
      <c r="C91" s="22">
        <v>460500</v>
      </c>
      <c r="D91" s="11">
        <v>0</v>
      </c>
      <c r="E91" s="11">
        <v>0</v>
      </c>
      <c r="F91" s="11"/>
      <c r="G91" s="11"/>
      <c r="H91" s="11"/>
      <c r="I91" s="11"/>
      <c r="J91" s="13"/>
      <c r="K91" s="11"/>
      <c r="L91" s="11"/>
      <c r="M91" s="11"/>
      <c r="N91" s="11"/>
      <c r="O91" s="11"/>
      <c r="P91" s="16">
        <f t="shared" si="10"/>
        <v>0</v>
      </c>
      <c r="Q91" s="16">
        <f t="shared" si="1"/>
        <v>870500</v>
      </c>
    </row>
    <row r="92" spans="1:17" x14ac:dyDescent="0.25">
      <c r="A92" s="4" t="s">
        <v>50</v>
      </c>
      <c r="B92" s="11">
        <v>136234</v>
      </c>
      <c r="C92" s="22">
        <v>3029836</v>
      </c>
      <c r="D92" s="11">
        <v>0</v>
      </c>
      <c r="E92" s="11">
        <v>0</v>
      </c>
      <c r="F92" s="11"/>
      <c r="G92" s="11"/>
      <c r="H92" s="11"/>
      <c r="I92" s="11"/>
      <c r="J92" s="20">
        <v>170564.55</v>
      </c>
      <c r="K92" s="11"/>
      <c r="L92" s="11"/>
      <c r="M92" s="22">
        <v>50622</v>
      </c>
      <c r="N92" s="11"/>
      <c r="O92" s="11"/>
      <c r="P92" s="16">
        <f>SUM(D92:O92)</f>
        <v>221186.55</v>
      </c>
      <c r="Q92" s="16">
        <f t="shared" si="1"/>
        <v>3608443.0999999996</v>
      </c>
    </row>
    <row r="93" spans="1:17" hidden="1" x14ac:dyDescent="0.25">
      <c r="A93" s="3" t="s">
        <v>51</v>
      </c>
      <c r="B93" s="11">
        <f>+B94+B95+B96+B97</f>
        <v>0</v>
      </c>
      <c r="C93" s="11">
        <v>0</v>
      </c>
      <c r="D93" s="11">
        <v>0</v>
      </c>
      <c r="E93" s="11">
        <v>0</v>
      </c>
      <c r="F93" s="11"/>
      <c r="G93" s="11"/>
      <c r="H93" s="11"/>
      <c r="I93" s="11"/>
      <c r="J93" s="13"/>
      <c r="K93" s="11"/>
      <c r="L93" s="11"/>
      <c r="M93" s="11"/>
      <c r="N93" s="11"/>
      <c r="O93" s="11"/>
      <c r="P93" s="16">
        <f t="shared" si="10"/>
        <v>0</v>
      </c>
      <c r="Q93" s="16">
        <f t="shared" si="1"/>
        <v>0</v>
      </c>
    </row>
    <row r="94" spans="1:17" hidden="1" x14ac:dyDescent="0.25">
      <c r="A94" s="4" t="s">
        <v>52</v>
      </c>
      <c r="B94" s="11">
        <v>0</v>
      </c>
      <c r="C94" s="11">
        <v>0</v>
      </c>
      <c r="D94" s="11">
        <v>0</v>
      </c>
      <c r="E94" s="11">
        <v>0</v>
      </c>
      <c r="F94" s="11"/>
      <c r="G94" s="11"/>
      <c r="H94" s="11"/>
      <c r="I94" s="11"/>
      <c r="J94" s="13"/>
      <c r="K94" s="11"/>
      <c r="L94" s="11"/>
      <c r="M94" s="11"/>
      <c r="N94" s="11"/>
      <c r="O94" s="11"/>
      <c r="P94" s="16">
        <f t="shared" si="10"/>
        <v>0</v>
      </c>
      <c r="Q94" s="16">
        <f t="shared" si="1"/>
        <v>0</v>
      </c>
    </row>
    <row r="95" spans="1:17" hidden="1" x14ac:dyDescent="0.25">
      <c r="A95" s="4" t="s">
        <v>53</v>
      </c>
      <c r="B95" s="11">
        <v>0</v>
      </c>
      <c r="C95" s="11">
        <v>0</v>
      </c>
      <c r="D95" s="11">
        <v>0</v>
      </c>
      <c r="E95" s="11">
        <v>0</v>
      </c>
      <c r="F95" s="11"/>
      <c r="G95" s="11"/>
      <c r="H95" s="11"/>
      <c r="I95" s="11"/>
      <c r="J95" s="13"/>
      <c r="K95" s="11"/>
      <c r="L95" s="11"/>
      <c r="M95" s="11"/>
      <c r="N95" s="11"/>
      <c r="O95" s="11"/>
      <c r="P95" s="16">
        <f t="shared" si="10"/>
        <v>0</v>
      </c>
      <c r="Q95" s="16">
        <f t="shared" si="1"/>
        <v>0</v>
      </c>
    </row>
    <row r="96" spans="1:17" hidden="1" x14ac:dyDescent="0.25">
      <c r="A96" s="4" t="s">
        <v>54</v>
      </c>
      <c r="B96" s="11">
        <v>0</v>
      </c>
      <c r="C96" s="11">
        <v>0</v>
      </c>
      <c r="D96" s="11">
        <v>0</v>
      </c>
      <c r="E96" s="11">
        <v>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6">
        <f t="shared" si="10"/>
        <v>0</v>
      </c>
      <c r="Q96" s="16">
        <f t="shared" si="1"/>
        <v>0</v>
      </c>
    </row>
    <row r="97" spans="1:17" hidden="1" x14ac:dyDescent="0.25">
      <c r="A97" s="4" t="s">
        <v>55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/>
      <c r="H97" s="11"/>
      <c r="I97" s="11"/>
      <c r="J97" s="11"/>
      <c r="K97" s="11"/>
      <c r="L97" s="11"/>
      <c r="M97" s="11"/>
      <c r="N97" s="11"/>
      <c r="O97" s="11"/>
      <c r="P97" s="16">
        <f t="shared" si="10"/>
        <v>0</v>
      </c>
      <c r="Q97" s="16">
        <f t="shared" si="1"/>
        <v>0</v>
      </c>
    </row>
    <row r="98" spans="1:17" hidden="1" x14ac:dyDescent="0.25">
      <c r="A98" s="3" t="s">
        <v>56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6">
        <f t="shared" si="10"/>
        <v>0</v>
      </c>
      <c r="Q98" s="16">
        <f t="shared" si="1"/>
        <v>0</v>
      </c>
    </row>
    <row r="99" spans="1:17" hidden="1" x14ac:dyDescent="0.25">
      <c r="A99" s="4" t="s">
        <v>57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6">
        <f t="shared" si="10"/>
        <v>0</v>
      </c>
      <c r="Q99" s="16">
        <f t="shared" si="1"/>
        <v>0</v>
      </c>
    </row>
    <row r="100" spans="1:17" hidden="1" x14ac:dyDescent="0.25">
      <c r="A100" s="4" t="s">
        <v>58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6">
        <f t="shared" si="10"/>
        <v>0</v>
      </c>
      <c r="Q100" s="16">
        <f t="shared" si="1"/>
        <v>0</v>
      </c>
    </row>
    <row r="101" spans="1:17" hidden="1" x14ac:dyDescent="0.25">
      <c r="A101" s="3" t="s">
        <v>59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6">
        <f t="shared" si="10"/>
        <v>0</v>
      </c>
      <c r="Q101" s="16">
        <f t="shared" si="1"/>
        <v>0</v>
      </c>
    </row>
    <row r="102" spans="1:17" hidden="1" x14ac:dyDescent="0.25">
      <c r="A102" s="4" t="s">
        <v>60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6">
        <f t="shared" si="10"/>
        <v>0</v>
      </c>
      <c r="Q102" s="16">
        <f t="shared" si="1"/>
        <v>0</v>
      </c>
    </row>
    <row r="103" spans="1:17" hidden="1" x14ac:dyDescent="0.25">
      <c r="A103" s="4" t="s">
        <v>61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6">
        <f t="shared" si="10"/>
        <v>0</v>
      </c>
      <c r="Q103" s="16">
        <f t="shared" si="1"/>
        <v>0</v>
      </c>
    </row>
    <row r="104" spans="1:17" x14ac:dyDescent="0.25">
      <c r="A104" s="4" t="s">
        <v>62</v>
      </c>
      <c r="B104" s="11">
        <v>0</v>
      </c>
      <c r="C104" s="11">
        <v>600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6">
        <f>SUM(D104:O104)</f>
        <v>0</v>
      </c>
      <c r="Q104" s="16">
        <f t="shared" si="1"/>
        <v>600</v>
      </c>
    </row>
    <row r="105" spans="1:17" hidden="1" x14ac:dyDescent="0.25">
      <c r="A105" s="1" t="s">
        <v>65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2">
        <f>SUM(D105:O105)</f>
        <v>0</v>
      </c>
      <c r="Q105" s="16">
        <f t="shared" si="1"/>
        <v>0</v>
      </c>
    </row>
    <row r="106" spans="1:17" hidden="1" x14ac:dyDescent="0.25">
      <c r="A106" s="3" t="s">
        <v>66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6">
        <f t="shared" ref="P106:P113" si="12">SUM(D106:O106)</f>
        <v>0</v>
      </c>
      <c r="Q106" s="16">
        <f t="shared" ref="Q106:Q113" si="13">SUM(B106:P106)</f>
        <v>0</v>
      </c>
    </row>
    <row r="107" spans="1:17" hidden="1" x14ac:dyDescent="0.25">
      <c r="A107" s="4" t="s">
        <v>67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6">
        <f t="shared" si="12"/>
        <v>0</v>
      </c>
      <c r="Q107" s="16">
        <f t="shared" si="13"/>
        <v>0</v>
      </c>
    </row>
    <row r="108" spans="1:17" hidden="1" x14ac:dyDescent="0.25">
      <c r="A108" s="4" t="s">
        <v>68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6">
        <f t="shared" si="12"/>
        <v>0</v>
      </c>
      <c r="Q108" s="16">
        <f t="shared" si="13"/>
        <v>0</v>
      </c>
    </row>
    <row r="109" spans="1:17" hidden="1" x14ac:dyDescent="0.25">
      <c r="A109" s="3" t="s">
        <v>69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6">
        <f t="shared" si="12"/>
        <v>0</v>
      </c>
      <c r="Q109" s="16">
        <f t="shared" si="13"/>
        <v>0</v>
      </c>
    </row>
    <row r="110" spans="1:17" hidden="1" x14ac:dyDescent="0.25">
      <c r="A110" s="4" t="s">
        <v>70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6">
        <f t="shared" si="12"/>
        <v>0</v>
      </c>
      <c r="Q110" s="16">
        <f t="shared" si="13"/>
        <v>0</v>
      </c>
    </row>
    <row r="111" spans="1:17" hidden="1" x14ac:dyDescent="0.25">
      <c r="A111" s="4" t="s">
        <v>71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6">
        <f t="shared" si="12"/>
        <v>0</v>
      </c>
      <c r="Q111" s="16">
        <f t="shared" si="13"/>
        <v>0</v>
      </c>
    </row>
    <row r="112" spans="1:17" hidden="1" x14ac:dyDescent="0.25">
      <c r="A112" s="3" t="s">
        <v>72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6">
        <f t="shared" si="12"/>
        <v>0</v>
      </c>
      <c r="Q112" s="16">
        <f t="shared" si="13"/>
        <v>0</v>
      </c>
    </row>
    <row r="113" spans="1:17" hidden="1" x14ac:dyDescent="0.25">
      <c r="A113" s="4" t="s">
        <v>73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6">
        <f t="shared" si="12"/>
        <v>0</v>
      </c>
      <c r="Q113" s="16">
        <f t="shared" si="13"/>
        <v>0</v>
      </c>
    </row>
    <row r="114" spans="1:17" x14ac:dyDescent="0.25">
      <c r="A114" s="19" t="s">
        <v>63</v>
      </c>
      <c r="B114" s="21">
        <f>+B83+B67+B55+B39+B45</f>
        <v>155000000</v>
      </c>
      <c r="C114" s="21">
        <f>+C83+C67+C55+C39+C45</f>
        <v>181084315.70999998</v>
      </c>
      <c r="D114" s="21">
        <f>+D83+D67+D55+D39</f>
        <v>5534540.3300000001</v>
      </c>
      <c r="E114" s="21">
        <f>+E83+E67+E55+E39</f>
        <v>6014307.2199999997</v>
      </c>
      <c r="F114" s="21">
        <f>+F83+F67+F55+F39</f>
        <v>9245189.0099999998</v>
      </c>
      <c r="G114" s="21">
        <f>+G83+G67+G55+G39</f>
        <v>8292269.6900000004</v>
      </c>
      <c r="H114" s="21">
        <f>+H83+H67+H55+H39</f>
        <v>7133800.6500000004</v>
      </c>
      <c r="I114" s="21" t="e">
        <f>+I83+I55+I39</f>
        <v>#REF!</v>
      </c>
      <c r="J114" s="21" t="e">
        <f t="shared" ref="J114:O114" si="14">+J83+J67+J55+J39</f>
        <v>#REF!</v>
      </c>
      <c r="K114" s="21">
        <f t="shared" si="14"/>
        <v>10609364.370000001</v>
      </c>
      <c r="L114" s="21" t="e">
        <f t="shared" si="14"/>
        <v>#REF!</v>
      </c>
      <c r="M114" s="21">
        <f t="shared" si="14"/>
        <v>8110260.0899999999</v>
      </c>
      <c r="N114" s="21">
        <f t="shared" si="14"/>
        <v>19233246.939999998</v>
      </c>
      <c r="O114" s="21">
        <f t="shared" si="14"/>
        <v>9867366.3200000003</v>
      </c>
      <c r="P114" s="21" t="e">
        <f>+D114+E114+F114+G114+H114+I114+J114+K114+L114+M114+N114+O114</f>
        <v>#REF!</v>
      </c>
    </row>
    <row r="120" spans="1:17" x14ac:dyDescent="0.25">
      <c r="A120" t="s">
        <v>97</v>
      </c>
      <c r="B120" s="11"/>
      <c r="F120" t="s">
        <v>103</v>
      </c>
      <c r="G120" s="15"/>
      <c r="H120" s="15"/>
    </row>
    <row r="121" spans="1:17" x14ac:dyDescent="0.25">
      <c r="A121" t="s">
        <v>98</v>
      </c>
      <c r="B121" s="11"/>
      <c r="G121" s="15" t="s">
        <v>99</v>
      </c>
      <c r="H121" s="15"/>
    </row>
    <row r="122" spans="1:17" x14ac:dyDescent="0.25">
      <c r="A122" s="14" t="s">
        <v>100</v>
      </c>
      <c r="B122" s="11"/>
      <c r="G122" s="18" t="s">
        <v>105</v>
      </c>
      <c r="H122" s="15"/>
    </row>
    <row r="123" spans="1:17" x14ac:dyDescent="0.25">
      <c r="A123" t="s">
        <v>101</v>
      </c>
      <c r="B123" s="11"/>
      <c r="G123" s="15" t="s">
        <v>102</v>
      </c>
      <c r="H123" s="15"/>
    </row>
    <row r="124" spans="1:17" ht="15.75" thickBot="1" x14ac:dyDescent="0.3"/>
    <row r="125" spans="1:17" ht="15.75" thickBot="1" x14ac:dyDescent="0.3">
      <c r="A125" s="10" t="s">
        <v>92</v>
      </c>
    </row>
    <row r="126" spans="1:17" ht="30.75" thickBot="1" x14ac:dyDescent="0.3">
      <c r="A126" s="8" t="s">
        <v>93</v>
      </c>
    </row>
    <row r="127" spans="1:17" ht="60.75" thickBot="1" x14ac:dyDescent="0.3">
      <c r="A127" s="9" t="s">
        <v>94</v>
      </c>
    </row>
  </sheetData>
  <autoFilter ref="Q3:Q129">
    <filterColumn colId="0">
      <filters blank="1">
        <filter val="1,043,555.88"/>
        <filter val="1,229,131.34"/>
        <filter val="1,415,238.76"/>
        <filter val="11,781,429.95"/>
        <filter val="11,864,829.27"/>
        <filter val="2,581,738.40"/>
        <filter val="200,000.00"/>
        <filter val="21,009,500.69"/>
        <filter val="21,500.00"/>
        <filter val="22,554,637.46"/>
        <filter val="228,464.80"/>
        <filter val="25,504,891.70"/>
        <filter val="3,088,381.76"/>
        <filter val="3,608,443.10"/>
        <filter val="3,886,446.92"/>
        <filter val="30,217,013.91"/>
        <filter val="300,000.00"/>
        <filter val="304,143,048.06"/>
        <filter val="36,740,518.18"/>
        <filter val="395,516,293.82"/>
        <filter val="4,364,461.80"/>
        <filter val="4,861,777.26"/>
        <filter val="42,393,939.22"/>
        <filter val="48,479,306.54"/>
        <filter val="5,083,829.35"/>
        <filter val="5,584,460.64"/>
        <filter val="553,874.78"/>
        <filter val="558,500.80"/>
        <filter val="6,785,500.00"/>
        <filter val="600.00"/>
        <filter val="670,000.00"/>
        <filter val="7,651,404.81"/>
        <filter val="720,000.00"/>
        <filter val="78,583,575.45"/>
        <filter val="8,261,770.56"/>
        <filter val="870,500.00"/>
        <filter val="9,322,275.44"/>
        <filter val="91,657,074.29"/>
      </filters>
    </filterColumn>
  </autoFilter>
  <mergeCells count="36">
    <mergeCell ref="D36:P36"/>
    <mergeCell ref="A3:P3"/>
    <mergeCell ref="A4:P4"/>
    <mergeCell ref="A36:A37"/>
    <mergeCell ref="B36:B37"/>
    <mergeCell ref="C36:C37"/>
    <mergeCell ref="A5:P5"/>
    <mergeCell ref="A6:P6"/>
    <mergeCell ref="B12:E12"/>
    <mergeCell ref="B13:E13"/>
    <mergeCell ref="B14:E14"/>
    <mergeCell ref="B15:E15"/>
    <mergeCell ref="B16:E16"/>
    <mergeCell ref="B17:E17"/>
    <mergeCell ref="B18:E18"/>
    <mergeCell ref="B20:E20"/>
    <mergeCell ref="B21:E21"/>
    <mergeCell ref="B22:E22"/>
    <mergeCell ref="B23:E23"/>
    <mergeCell ref="A7:P7"/>
    <mergeCell ref="B11:F11"/>
    <mergeCell ref="A64:A65"/>
    <mergeCell ref="B64:B65"/>
    <mergeCell ref="C64:C65"/>
    <mergeCell ref="D64:P64"/>
    <mergeCell ref="B29:E29"/>
    <mergeCell ref="B30:E30"/>
    <mergeCell ref="B31:E31"/>
    <mergeCell ref="B32:E32"/>
    <mergeCell ref="B34:E34"/>
    <mergeCell ref="B24:E24"/>
    <mergeCell ref="B25:E25"/>
    <mergeCell ref="B26:E26"/>
    <mergeCell ref="B27:E27"/>
    <mergeCell ref="B28:E28"/>
    <mergeCell ref="B19:E19"/>
  </mergeCells>
  <pageMargins left="0.25" right="0.25" top="0.75" bottom="0.75" header="0.3" footer="0.3"/>
  <pageSetup paperSize="5" scale="5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2023-01-13T15:58:24Z</cp:lastPrinted>
  <dcterms:created xsi:type="dcterms:W3CDTF">2021-07-29T18:58:50Z</dcterms:created>
  <dcterms:modified xsi:type="dcterms:W3CDTF">2023-01-13T19:02:02Z</dcterms:modified>
</cp:coreProperties>
</file>