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activeTab="1"/>
  </bookViews>
  <sheets>
    <sheet name="P1 Presupuesto Aprobado" sheetId="4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4" i="3" l="1"/>
  <c r="D16" i="3"/>
  <c r="D11" i="3"/>
  <c r="E68" i="4"/>
  <c r="E58" i="4"/>
  <c r="E42" i="4"/>
  <c r="E32" i="4"/>
  <c r="E22" i="4"/>
  <c r="E16" i="4"/>
  <c r="D68" i="4"/>
  <c r="D58" i="4"/>
  <c r="D42" i="4"/>
  <c r="D32" i="4"/>
  <c r="D22" i="4"/>
  <c r="C21" i="4"/>
  <c r="D16" i="4"/>
  <c r="P22" i="3"/>
  <c r="P17" i="3"/>
  <c r="P18" i="3"/>
  <c r="P15" i="3"/>
  <c r="P14" i="3"/>
  <c r="P12" i="3"/>
  <c r="P13" i="3"/>
  <c r="P23" i="3"/>
  <c r="P24" i="3"/>
  <c r="P25" i="3"/>
  <c r="E89" i="4" l="1"/>
  <c r="D89" i="4"/>
  <c r="P11" i="3"/>
  <c r="R61" i="2" l="1"/>
  <c r="P38" i="3" l="1"/>
  <c r="P36" i="3"/>
  <c r="L53" i="3"/>
  <c r="P61" i="3"/>
  <c r="P62" i="3"/>
  <c r="O53" i="3"/>
  <c r="L16" i="3"/>
  <c r="M16" i="3"/>
  <c r="N16" i="3"/>
  <c r="O16" i="3"/>
  <c r="R85" i="2"/>
  <c r="R86" i="2"/>
  <c r="R96" i="2"/>
  <c r="R88" i="2"/>
  <c r="R89" i="2"/>
  <c r="R90" i="2"/>
  <c r="R91" i="2"/>
  <c r="R92" i="2"/>
  <c r="R93" i="2"/>
  <c r="R94" i="2"/>
  <c r="R95" i="2"/>
  <c r="E96" i="2"/>
  <c r="E78" i="2"/>
  <c r="D78" i="2"/>
  <c r="E33" i="2"/>
  <c r="F33" i="2"/>
  <c r="G33" i="2"/>
  <c r="H33" i="2"/>
  <c r="I33" i="2"/>
  <c r="J33" i="2"/>
  <c r="M33" i="2"/>
  <c r="O33" i="2"/>
  <c r="P33" i="2"/>
  <c r="Q33" i="2"/>
  <c r="E39" i="2"/>
  <c r="F39" i="2"/>
  <c r="G39" i="2"/>
  <c r="H39" i="2"/>
  <c r="I39" i="2"/>
  <c r="J39" i="2"/>
  <c r="M39" i="2"/>
  <c r="N39" i="2"/>
  <c r="O39" i="2"/>
  <c r="P39" i="2"/>
  <c r="Q39" i="2"/>
  <c r="D39" i="2"/>
  <c r="D33" i="2"/>
  <c r="Q78" i="2"/>
  <c r="Q49" i="2"/>
  <c r="O27" i="3"/>
  <c r="O11" i="3"/>
  <c r="G11" i="3"/>
  <c r="G16" i="3"/>
  <c r="G27" i="3"/>
  <c r="G53" i="3"/>
  <c r="G84" i="3" l="1"/>
  <c r="O84" i="3"/>
  <c r="F109" i="2"/>
  <c r="P54" i="3" l="1"/>
  <c r="P59" i="3"/>
  <c r="P60" i="3"/>
  <c r="P55" i="3"/>
  <c r="P56" i="3"/>
  <c r="P57" i="3"/>
  <c r="P58" i="3"/>
  <c r="P28" i="3"/>
  <c r="P29" i="3"/>
  <c r="P30" i="3"/>
  <c r="P31" i="3"/>
  <c r="P32" i="3"/>
  <c r="P33" i="3"/>
  <c r="P34" i="3"/>
  <c r="P35" i="3"/>
  <c r="P26" i="3"/>
  <c r="P21" i="3"/>
  <c r="P19" i="3"/>
  <c r="P20" i="3"/>
  <c r="P53" i="3" l="1"/>
  <c r="P16" i="3"/>
  <c r="P49" i="2"/>
  <c r="N11" i="3"/>
  <c r="N27" i="3"/>
  <c r="M53" i="3" l="1"/>
  <c r="M27" i="3"/>
  <c r="M11" i="3"/>
  <c r="O78" i="2"/>
  <c r="O49" i="2"/>
  <c r="M84" i="3" l="1"/>
  <c r="R100" i="2"/>
  <c r="R87" i="2"/>
  <c r="R99" i="2"/>
  <c r="R80" i="2"/>
  <c r="R81" i="2"/>
  <c r="R82" i="2"/>
  <c r="R56" i="2"/>
  <c r="R58" i="2"/>
  <c r="R60" i="2"/>
  <c r="R41" i="2"/>
  <c r="R42" i="2"/>
  <c r="R44" i="2"/>
  <c r="R45" i="2"/>
  <c r="R37" i="2"/>
  <c r="R36" i="2"/>
  <c r="N49" i="2" l="1"/>
  <c r="L27" i="3"/>
  <c r="N33" i="2" l="1"/>
  <c r="K53" i="3"/>
  <c r="K27" i="3"/>
  <c r="K16" i="3"/>
  <c r="K11" i="3"/>
  <c r="M49" i="2"/>
  <c r="M62" i="2"/>
  <c r="M78" i="2"/>
  <c r="M109" i="2" l="1"/>
  <c r="L78" i="2"/>
  <c r="R51" i="2"/>
  <c r="L39" i="2"/>
  <c r="J11" i="3"/>
  <c r="J16" i="3"/>
  <c r="J27" i="3"/>
  <c r="J53" i="3"/>
  <c r="L33" i="2" l="1"/>
  <c r="L49" i="2"/>
  <c r="I53" i="3"/>
  <c r="R35" i="2" l="1"/>
  <c r="R38" i="2"/>
  <c r="R46" i="2"/>
  <c r="R47" i="2"/>
  <c r="R48" i="2"/>
  <c r="R50" i="2"/>
  <c r="R55" i="2"/>
  <c r="R57" i="2"/>
  <c r="R59" i="2"/>
  <c r="R79" i="2"/>
  <c r="R83" i="2"/>
  <c r="R84" i="2"/>
  <c r="K33" i="2" l="1"/>
  <c r="R40" i="2"/>
  <c r="K39" i="2"/>
  <c r="R39" i="2" s="1"/>
  <c r="R43" i="2"/>
  <c r="R34" i="2"/>
  <c r="K49" i="2"/>
  <c r="K78" i="2"/>
  <c r="I16" i="3"/>
  <c r="K109" i="2" l="1"/>
  <c r="H11" i="3"/>
  <c r="H16" i="3"/>
  <c r="H27" i="3"/>
  <c r="I11" i="3"/>
  <c r="I27" i="3"/>
  <c r="J49" i="2" l="1"/>
  <c r="H53" i="3"/>
  <c r="H84" i="3" s="1"/>
  <c r="I78" i="2" l="1"/>
  <c r="I49" i="2"/>
  <c r="C38" i="2" l="1"/>
  <c r="F16" i="3"/>
  <c r="F11" i="3"/>
  <c r="E16" i="3"/>
  <c r="E11" i="3"/>
  <c r="L11" i="3"/>
  <c r="L84" i="3" s="1"/>
  <c r="D84" i="3" l="1"/>
  <c r="R33" i="2"/>
  <c r="N53" i="3"/>
  <c r="N84" i="3" s="1"/>
  <c r="O63" i="3" l="1"/>
  <c r="F53" i="3"/>
  <c r="Q62" i="2" l="1"/>
  <c r="Q109" i="2" s="1"/>
  <c r="D49" i="2"/>
  <c r="R97" i="2" l="1"/>
  <c r="R98" i="2"/>
  <c r="R101" i="2"/>
  <c r="R102" i="2"/>
  <c r="R103" i="2"/>
  <c r="R104" i="2"/>
  <c r="R105" i="2"/>
  <c r="R106" i="2"/>
  <c r="R107" i="2"/>
  <c r="R108" i="2"/>
  <c r="P78" i="2"/>
  <c r="N78" i="2"/>
  <c r="J78" i="2"/>
  <c r="J109" i="2" s="1"/>
  <c r="H78" i="2"/>
  <c r="P62" i="2"/>
  <c r="O62" i="2"/>
  <c r="O109" i="2" s="1"/>
  <c r="L62" i="2"/>
  <c r="L109" i="2" s="1"/>
  <c r="I62" i="2"/>
  <c r="I109" i="2" s="1"/>
  <c r="H62" i="2"/>
  <c r="H49" i="2"/>
  <c r="G49" i="2"/>
  <c r="G109" i="2" s="1"/>
  <c r="E62" i="2"/>
  <c r="E49" i="2"/>
  <c r="D88" i="2"/>
  <c r="D62" i="2"/>
  <c r="D109" i="2" s="1"/>
  <c r="K37" i="3"/>
  <c r="K84" i="3" s="1"/>
  <c r="E109" i="2" l="1"/>
  <c r="H109" i="2"/>
  <c r="P109" i="2"/>
  <c r="N77" i="2"/>
  <c r="N76" i="2" s="1"/>
  <c r="N75" i="2" s="1"/>
  <c r="N74" i="2" s="1"/>
  <c r="N73" i="2" s="1"/>
  <c r="N72" i="2" s="1"/>
  <c r="N71" i="2" s="1"/>
  <c r="N70" i="2" s="1"/>
  <c r="N69" i="2" s="1"/>
  <c r="N68" i="2" s="1"/>
  <c r="N67" i="2" s="1"/>
  <c r="N66" i="2" s="1"/>
  <c r="N65" i="2" s="1"/>
  <c r="N64" i="2" s="1"/>
  <c r="N62" i="2" s="1"/>
  <c r="N109" i="2" s="1"/>
  <c r="R49" i="2"/>
  <c r="R78" i="2"/>
  <c r="J37" i="3"/>
  <c r="J84" i="3" s="1"/>
  <c r="L37" i="3"/>
  <c r="G37" i="3"/>
  <c r="I37" i="3"/>
  <c r="I84" i="3" s="1"/>
  <c r="M37" i="3"/>
  <c r="N37" i="3"/>
  <c r="O37" i="3"/>
  <c r="F37" i="3"/>
  <c r="F27" i="3"/>
  <c r="F84" i="3" s="1"/>
  <c r="E27" i="3"/>
  <c r="E84" i="3" s="1"/>
  <c r="P27" i="3" l="1"/>
  <c r="R77" i="2"/>
  <c r="R76" i="2"/>
  <c r="R75" i="2" l="1"/>
  <c r="R74" i="2" l="1"/>
  <c r="H37" i="3"/>
  <c r="P37" i="3" s="1"/>
  <c r="R73" i="2" l="1"/>
  <c r="R72" i="2" l="1"/>
  <c r="R71" i="2" l="1"/>
  <c r="R70" i="2" l="1"/>
  <c r="R69" i="2" l="1"/>
  <c r="R68" i="2" l="1"/>
  <c r="R67" i="2" l="1"/>
  <c r="R66" i="2" l="1"/>
  <c r="R65" i="2" l="1"/>
  <c r="R64" i="2" l="1"/>
  <c r="R109" i="2" l="1"/>
  <c r="R62" i="2" l="1"/>
  <c r="F63" i="3" l="1"/>
  <c r="H63" i="3"/>
  <c r="I63" i="3"/>
  <c r="G63" i="3"/>
  <c r="K63" i="3"/>
  <c r="J63" i="3"/>
  <c r="M63" i="3"/>
  <c r="N63" i="3"/>
  <c r="P66" i="3"/>
  <c r="L63" i="3"/>
</calcChain>
</file>

<file path=xl/sharedStrings.xml><?xml version="1.0" encoding="utf-8"?>
<sst xmlns="http://schemas.openxmlformats.org/spreadsheetml/2006/main" count="335" uniqueCount="138">
  <si>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</si>
  <si>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</si>
  <si>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</si>
  <si>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</si>
  <si>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</si>
  <si>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</si>
  <si>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</si>
  <si>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</si>
  <si>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</si>
  <si>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</si>
  <si>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</si>
  <si>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</si>
  <si>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</si>
  <si>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</si>
  <si>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</si>
  <si>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</si>
  <si>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</si>
  <si>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</si>
  <si>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</si>
  <si>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</si>
  <si>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</si>
  <si>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</si>
  <si>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</si>
  <si>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</si>
  <si>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</si>
  <si>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</si>
  <si>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</si>
  <si>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</si>
  <si>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</si>
  <si>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</si>
  <si>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</si>
  <si>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</si>
  <si>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</si>
  <si>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</si>
  <si>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</si>
  <si>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</si>
  <si>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</si>
  <si>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</si>
  <si>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</si>
  <si>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</si>
  <si>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</si>
  <si>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</si>
  <si>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</si>
  <si>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</si>
  <si>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</si>
  <si>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</si>
  <si>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</si>
  <si>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</si>
  <si>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</si>
  <si>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</si>
  <si>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</si>
  <si>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</si>
  <si>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</si>
  <si>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</si>
  <si>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</si>
  <si>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</si>
  <si>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</si>
  <si>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</si>
  <si>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</si>
  <si>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</si>
  <si>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</si>
  <si>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</si>
  <si>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</si>
  <si>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</si>
  <si>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</si>
  <si>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</si>
  <si>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</si>
  <si>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</si>
  <si>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</si>
  <si>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</si>
  <si>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</si>
  <si>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</si>
  <si>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</si>
  <si>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</si>
  <si>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</si>
  <si>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</si>
  <si>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</si>
  <si>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</si>
  <si>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</si>
  <si>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</si>
  <si>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</si>
  <si>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</si>
  <si>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</si>
  <si>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</si>
  <si>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</si>
  <si>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</si>
  <si>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</si>
  <si>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</si>
  <si>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</si>
  <si>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</si>
  <si>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</si>
  <si>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</si>
  <si>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</si>
  <si>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</si>
  <si>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</si>
  <si>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</si>
  <si>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</si>
  <si>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</si>
  <si>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 y Recursos Naturales</t>
  </si>
  <si>
    <t>Jardin Botanico Nacional</t>
  </si>
  <si>
    <t xml:space="preserve">______________________________                                                                                                      </t>
  </si>
  <si>
    <t xml:space="preserve">                                                                                                                              ELABORADO POR                                                                                                                                   </t>
  </si>
  <si>
    <t>ENC. DEPTO. FINANCIERO</t>
  </si>
  <si>
    <t xml:space="preserve">          APROBADO POR </t>
  </si>
  <si>
    <t>___________________________________________________</t>
  </si>
  <si>
    <t xml:space="preserve">                  ELABORADO POR                                                                                                                                               </t>
  </si>
  <si>
    <t xml:space="preserve">    APROBADO POR</t>
  </si>
  <si>
    <t xml:space="preserve">            FLEUDY ANT. PAREDES                                                                                                                                        </t>
  </si>
  <si>
    <t>ENC. DPTO. FINANCIERO</t>
  </si>
  <si>
    <t xml:space="preserve"> ______________________________________</t>
  </si>
  <si>
    <t xml:space="preserve"> </t>
  </si>
  <si>
    <t xml:space="preserve">                                                                                                                      FLEUDY ANT. PAREDES                                                                                                                          </t>
  </si>
  <si>
    <t>2.2.4.2 FLETES</t>
  </si>
  <si>
    <t>2.2 - CONTRATACION DE SERVICIOS</t>
  </si>
  <si>
    <t>DESCRIPCION</t>
  </si>
  <si>
    <t>MONTO RD$</t>
  </si>
  <si>
    <t>Transferencias del Gobierno Central</t>
  </si>
  <si>
    <t>Ventas de Boletas</t>
  </si>
  <si>
    <t>Tienda Zombia</t>
  </si>
  <si>
    <t>Libros</t>
  </si>
  <si>
    <t>Vivero</t>
  </si>
  <si>
    <t>Club Caminantes</t>
  </si>
  <si>
    <t>Alquileres de Salones y Areas</t>
  </si>
  <si>
    <t>Alquiler Trenes</t>
  </si>
  <si>
    <t>Sesiones de Fotos</t>
  </si>
  <si>
    <t>Ventas de Orquideas</t>
  </si>
  <si>
    <t>Sendero Taino</t>
  </si>
  <si>
    <t>Labor Social</t>
  </si>
  <si>
    <t>P/Ejercicios</t>
  </si>
  <si>
    <t>TOTAL DE INGRESOS</t>
  </si>
  <si>
    <t>RICHARD RODRIGUEZ TORIBIO</t>
  </si>
  <si>
    <t xml:space="preserve">           ANALISTA PRESUPUESTO                                                                                                                                     </t>
  </si>
  <si>
    <t>RICHARD RODRIGUEZ</t>
  </si>
  <si>
    <t xml:space="preserve">                                                                                                                      ANALISTA DE PRESUPUESTO                                                                                                                               </t>
  </si>
  <si>
    <t xml:space="preserve">                            ___________________________________________________________</t>
  </si>
  <si>
    <t>INGRESOS ENERO DEL 2023</t>
  </si>
  <si>
    <t>Otros Alquileres y Dep.  Cuenta General</t>
  </si>
  <si>
    <t>2.2.1 - SERVICIOS ENERGIA ELECTRICA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</si>
</sst>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3" fontId="0" fillId="0" borderId="0" xfId="1" applyFont="1"/>
    <xf numFmtId="43" fontId="2" fillId="3" borderId="3" xfId="1" applyFont="1" applyFill="1" applyBorder="1" applyAlignment="1">
      <alignment horizontal="center" vertical="center"/>
    </xf>
    <xf numFmtId="43" fontId="2" fillId="3" borderId="8" xfId="1" applyFont="1" applyFill="1" applyBorder="1" applyAlignment="1">
      <alignment horizontal="center" vertical="center"/>
    </xf>
    <xf numFmtId="43" fontId="3" fillId="0" borderId="1" xfId="1" applyFont="1" applyBorder="1"/>
    <xf numFmtId="43" fontId="0" fillId="0" borderId="7" xfId="1" applyFont="1" applyBorder="1"/>
    <xf numFmtId="43" fontId="3" fillId="0" borderId="0" xfId="1" applyFont="1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2" fillId="4" borderId="2" xfId="0" applyFont="1" applyFill="1" applyBorder="1" applyAlignment="1">
      <alignment vertical="center"/>
    </xf>
    <xf numFmtId="43" fontId="3" fillId="4" borderId="2" xfId="1" applyFont="1" applyFill="1" applyBorder="1"/>
    <xf numFmtId="43" fontId="1" fillId="0" borderId="0" xfId="1" applyFont="1"/>
    <xf numFmtId="164" fontId="3" fillId="5" borderId="2" xfId="0" applyNumberFormat="1" applyFont="1" applyFill="1" applyBorder="1"/>
    <xf numFmtId="43" fontId="3" fillId="5" borderId="2" xfId="1" applyFont="1" applyFill="1" applyBorder="1"/>
    <xf numFmtId="0" fontId="0" fillId="0" borderId="0" xfId="0" applyAlignment="1">
      <alignment horizontal="left" indent="1"/>
    </xf>
    <xf numFmtId="4" fontId="0" fillId="0" borderId="0" xfId="0" applyNumberFormat="1"/>
    <xf numFmtId="0" fontId="3" fillId="0" borderId="0" xfId="0" applyFont="1" applyAlignment="1">
      <alignment horizontal="left" indent="2"/>
    </xf>
    <xf numFmtId="164" fontId="3" fillId="0" borderId="0" xfId="0" applyNumberFormat="1" applyFont="1"/>
    <xf numFmtId="43" fontId="0" fillId="0" borderId="0" xfId="1" applyFont="1" applyFill="1" applyBorder="1"/>
    <xf numFmtId="0" fontId="7" fillId="0" borderId="0" xfId="0" applyFont="1" applyAlignment="1">
      <alignment horizontal="center" vertical="top" wrapText="1" readingOrder="1"/>
    </xf>
    <xf numFmtId="0" fontId="9" fillId="0" borderId="0" xfId="0" applyFont="1" applyAlignment="1">
      <alignment horizontal="right" vertical="top" wrapText="1" readingOrder="1"/>
    </xf>
    <xf numFmtId="0" fontId="9" fillId="0" borderId="0" xfId="0" applyFont="1" applyBorder="1" applyAlignment="1">
      <alignment vertical="top" wrapText="1" readingOrder="1"/>
    </xf>
    <xf numFmtId="0" fontId="7" fillId="0" borderId="0" xfId="0" applyFont="1" applyBorder="1" applyAlignment="1">
      <alignment vertical="top" wrapText="1" readingOrder="1"/>
    </xf>
    <xf numFmtId="0" fontId="3" fillId="0" borderId="14" xfId="0" applyFont="1" applyBorder="1"/>
    <xf numFmtId="43" fontId="0" fillId="0" borderId="14" xfId="1" applyFont="1" applyFill="1" applyBorder="1"/>
    <xf numFmtId="43" fontId="0" fillId="0" borderId="14" xfId="1" applyFont="1" applyBorder="1"/>
    <xf numFmtId="0" fontId="0" fillId="0" borderId="0" xfId="0" applyAlignment="1">
      <alignment horizontal="left"/>
    </xf>
    <xf numFmtId="43" fontId="0" fillId="0" borderId="18" xfId="1" applyFont="1" applyBorder="1"/>
    <xf numFmtId="43" fontId="10" fillId="0" borderId="13" xfId="1" applyFont="1" applyBorder="1"/>
    <xf numFmtId="43" fontId="1" fillId="0" borderId="14" xfId="1" applyFont="1" applyFill="1" applyBorder="1"/>
    <xf numFmtId="0" fontId="11" fillId="4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0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2</xdr:col>
      <xdr:colOff>1638299</xdr:colOff>
      <xdr:row>5</xdr:row>
      <xdr:rowOff>152400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0" y="4095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95250</xdr:colOff>
      <xdr:row>2</xdr:row>
      <xdr:rowOff>38100</xdr:rowOff>
    </xdr:from>
    <xdr:to>
      <xdr:col>2</xdr:col>
      <xdr:colOff>1714500</xdr:colOff>
      <xdr:row>5</xdr:row>
      <xdr:rowOff>161925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xmlns="" id="{96D1AAB1-F8C8-4F6D-9810-3D58E512B1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19100"/>
          <a:ext cx="161925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7553326</xdr:colOff>
      <xdr:row>2</xdr:row>
      <xdr:rowOff>47625</xdr:rowOff>
    </xdr:from>
    <xdr:to>
      <xdr:col>3</xdr:col>
      <xdr:colOff>1085851</xdr:colOff>
      <xdr:row>5</xdr:row>
      <xdr:rowOff>228600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xmlns="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6" y="428625"/>
          <a:ext cx="1504950" cy="752475"/>
        </a:xfrm>
        <a:prstGeom prst="rect">
          <a:avLst/>
        </a:prstGeom>
      </xdr:spPr>
    </xdr:pic>
    <xdr:clientData/>
  </xdr:twoCellAnchor>
  <xdr:twoCellAnchor>
    <xdr:from>
      <xdr:col>2</xdr:col>
      <xdr:colOff>7543800</xdr:colOff>
      <xdr:row>94</xdr:row>
      <xdr:rowOff>180975</xdr:rowOff>
    </xdr:from>
    <xdr:to>
      <xdr:col>4</xdr:col>
      <xdr:colOff>809625</xdr:colOff>
      <xdr:row>94</xdr:row>
      <xdr:rowOff>180975</xdr:rowOff>
    </xdr:to>
    <xdr:cxnSp macro="">
      <xdr:nvCxnSpPr>
        <xdr:cNvPr id="7" name="Conector recto 6"/>
        <xdr:cNvCxnSpPr/>
      </xdr:nvCxnSpPr>
      <xdr:spPr>
        <a:xfrm>
          <a:off x="7543800" y="11268075"/>
          <a:ext cx="2409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0</xdr:colOff>
      <xdr:row>2</xdr:row>
      <xdr:rowOff>123825</xdr:rowOff>
    </xdr:from>
    <xdr:to>
      <xdr:col>2</xdr:col>
      <xdr:colOff>1619250</xdr:colOff>
      <xdr:row>4</xdr:row>
      <xdr:rowOff>190500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xmlns="" id="{96D1AAB1-F8C8-4F6D-9810-3D58E512B1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04825"/>
          <a:ext cx="161925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428626</xdr:colOff>
      <xdr:row>2</xdr:row>
      <xdr:rowOff>38100</xdr:rowOff>
    </xdr:from>
    <xdr:to>
      <xdr:col>18</xdr:col>
      <xdr:colOff>46264</xdr:colOff>
      <xdr:row>5</xdr:row>
      <xdr:rowOff>153760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xmlns="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1" y="419100"/>
          <a:ext cx="1932213" cy="944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19050</xdr:colOff>
      <xdr:row>2</xdr:row>
      <xdr:rowOff>108857</xdr:rowOff>
    </xdr:from>
    <xdr:to>
      <xdr:col>2</xdr:col>
      <xdr:colOff>1578429</xdr:colOff>
      <xdr:row>5</xdr:row>
      <xdr:rowOff>108857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xmlns="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489857"/>
          <a:ext cx="1559379" cy="8436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616404</xdr:colOff>
      <xdr:row>2</xdr:row>
      <xdr:rowOff>55789</xdr:rowOff>
    </xdr:from>
    <xdr:to>
      <xdr:col>15</xdr:col>
      <xdr:colOff>919529</xdr:colOff>
      <xdr:row>5</xdr:row>
      <xdr:rowOff>156481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xmlns="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1354" y="436789"/>
          <a:ext cx="1931900" cy="929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E101"/>
  <sheetViews>
    <sheetView showGridLines="0" topLeftCell="C10" zoomScale="55" zoomScaleNormal="55" workbookViewId="0">
      <selection activeCell="C7" sqref="C7:D7"/>
    </sheetView>
  </sheetViews>
  <sheetFormatPr baseColWidth="10" defaultColWidth="11.42578125" defaultRowHeight="15" x14ac:dyDescent="0.25"/>
  <cols>
    <col min="1" max="2" width="0" hidden="1" customWidth="1"/>
    <col min="3" max="3" width="119.5703125" customWidth="1"/>
    <col min="4" max="4" width="17.5703125" customWidth="1"/>
    <col min="5" max="5" width="22" bestFit="1" customWidth="1"/>
  </cols>
  <sheetData>
    <row r="6" spans="3:5" ht="28.5" customHeight="1" x14ac:dyDescent="0.25">
      <c r="C6" s="50" t="s">
        <v>98</v>
      </c>
      <c r="D6" s="51"/>
    </row>
    <row r="7" spans="3:5" ht="21" customHeight="1" x14ac:dyDescent="0.25">
      <c r="C7" s="52" t="s">
        <v>99</v>
      </c>
      <c r="D7" s="53"/>
    </row>
    <row r="8" spans="3:5" ht="15.75" x14ac:dyDescent="0.25">
      <c r="C8" s="54">
        <v>2023</v>
      </c>
      <c r="D8" s="55"/>
    </row>
    <row r="9" spans="3:5" ht="15.75" customHeight="1" x14ac:dyDescent="0.25">
      <c r="C9" s="56" t="s">
        <v>76</v>
      </c>
      <c r="D9" s="57"/>
      <c r="E9" s="6"/>
    </row>
    <row r="10" spans="3:5" ht="15.75" customHeight="1" x14ac:dyDescent="0.25">
      <c r="C10" s="58" t="s">
        <v>77</v>
      </c>
      <c r="D10" s="58"/>
    </row>
    <row r="11" spans="3:5" ht="15.75" customHeight="1" x14ac:dyDescent="0.25">
      <c r="C11" s="35"/>
      <c r="D11" s="35"/>
    </row>
    <row r="13" spans="3:5" ht="25.5" customHeight="1" x14ac:dyDescent="0.25">
      <c r="C13" s="47" t="s">
        <v>66</v>
      </c>
      <c r="D13" s="48" t="s">
        <v>94</v>
      </c>
      <c r="E13" s="48" t="s">
        <v>93</v>
      </c>
    </row>
    <row r="14" spans="3:5" x14ac:dyDescent="0.25">
      <c r="C14" s="47"/>
      <c r="D14" s="49"/>
      <c r="E14" s="49"/>
    </row>
    <row r="15" spans="3:5" x14ac:dyDescent="0.25">
      <c r="C15" s="1" t="s">
        <v>0</v>
      </c>
      <c r="D15" s="2"/>
    </row>
    <row r="16" spans="3:5" x14ac:dyDescent="0.25">
      <c r="C16" s="3" t="s">
        <v>1</v>
      </c>
      <c r="D16" s="19">
        <f>SUM(D17:D21)</f>
        <v>107287289</v>
      </c>
      <c r="E16" s="19">
        <f>SUM(E17:E21)</f>
        <v>107287289</v>
      </c>
    </row>
    <row r="17" spans="3:5" x14ac:dyDescent="0.25">
      <c r="C17" s="4" t="s">
        <v>2</v>
      </c>
      <c r="D17" s="31">
        <v>79934500</v>
      </c>
      <c r="E17" s="31">
        <v>79934500</v>
      </c>
    </row>
    <row r="18" spans="3:5" x14ac:dyDescent="0.25">
      <c r="C18" s="4" t="s">
        <v>3</v>
      </c>
      <c r="D18" s="31">
        <v>14360000</v>
      </c>
      <c r="E18" s="31">
        <v>14360000</v>
      </c>
    </row>
    <row r="19" spans="3:5" x14ac:dyDescent="0.25">
      <c r="C19" s="4" t="s">
        <v>4</v>
      </c>
      <c r="D19" s="31">
        <v>360000</v>
      </c>
      <c r="E19" s="31">
        <v>360000</v>
      </c>
    </row>
    <row r="20" spans="3:5" x14ac:dyDescent="0.25">
      <c r="C20" s="4" t="s">
        <v>5</v>
      </c>
      <c r="D20" s="31">
        <v>3584863</v>
      </c>
      <c r="E20" s="31">
        <v>3584863</v>
      </c>
    </row>
    <row r="21" spans="3:5" x14ac:dyDescent="0.25">
      <c r="C21" s="4" t="e">
        <f>+#REF!</f>
        <v>#REF!</v>
      </c>
      <c r="D21" s="31">
        <v>9047926</v>
      </c>
      <c r="E21" s="31">
        <v>9047926</v>
      </c>
    </row>
    <row r="22" spans="3:5" s="20" customFormat="1" x14ac:dyDescent="0.25">
      <c r="C22" s="32" t="s">
        <v>113</v>
      </c>
      <c r="D22" s="19">
        <f>SUM(D23:D31)</f>
        <v>23852300</v>
      </c>
      <c r="E22" s="19">
        <f>SUM(E23:E31)</f>
        <v>23852300</v>
      </c>
    </row>
    <row r="23" spans="3:5" x14ac:dyDescent="0.25">
      <c r="C23" s="4" t="s">
        <v>8</v>
      </c>
      <c r="D23" s="31">
        <v>10142000</v>
      </c>
      <c r="E23" s="31">
        <v>10142000</v>
      </c>
    </row>
    <row r="24" spans="3:5" x14ac:dyDescent="0.25">
      <c r="C24" s="4" t="s">
        <v>9</v>
      </c>
      <c r="D24" s="31">
        <v>1400000</v>
      </c>
      <c r="E24" s="31">
        <v>1400000</v>
      </c>
    </row>
    <row r="25" spans="3:5" x14ac:dyDescent="0.25">
      <c r="C25" s="4" t="s">
        <v>10</v>
      </c>
      <c r="D25" s="31">
        <v>1350000</v>
      </c>
      <c r="E25" s="31">
        <v>1350000</v>
      </c>
    </row>
    <row r="26" spans="3:5" x14ac:dyDescent="0.25">
      <c r="C26" s="4" t="s">
        <v>11</v>
      </c>
      <c r="D26" s="31">
        <v>220000</v>
      </c>
      <c r="E26" s="31">
        <v>220000</v>
      </c>
    </row>
    <row r="27" spans="3:5" x14ac:dyDescent="0.25">
      <c r="C27" s="4" t="s">
        <v>12</v>
      </c>
      <c r="D27" s="31">
        <v>215000</v>
      </c>
      <c r="E27" s="31">
        <v>215000</v>
      </c>
    </row>
    <row r="28" spans="3:5" x14ac:dyDescent="0.25">
      <c r="C28" s="4" t="s">
        <v>13</v>
      </c>
      <c r="D28" s="31">
        <v>850000</v>
      </c>
      <c r="E28" s="31">
        <v>850000</v>
      </c>
    </row>
    <row r="29" spans="3:5" x14ac:dyDescent="0.25">
      <c r="C29" s="4" t="s">
        <v>14</v>
      </c>
      <c r="D29" s="31">
        <v>550000</v>
      </c>
      <c r="E29" s="31">
        <v>550000</v>
      </c>
    </row>
    <row r="30" spans="3:5" x14ac:dyDescent="0.25">
      <c r="C30" s="4" t="s">
        <v>15</v>
      </c>
      <c r="D30" s="31">
        <v>2275300</v>
      </c>
      <c r="E30" s="31">
        <v>2275300</v>
      </c>
    </row>
    <row r="31" spans="3:5" x14ac:dyDescent="0.25">
      <c r="C31" s="4" t="s">
        <v>16</v>
      </c>
      <c r="D31" s="31">
        <v>6850000</v>
      </c>
      <c r="E31" s="31">
        <v>6850000</v>
      </c>
    </row>
    <row r="32" spans="3:5" x14ac:dyDescent="0.25">
      <c r="C32" s="3" t="s">
        <v>17</v>
      </c>
      <c r="D32" s="19">
        <f>+D33+D34+D35+D36+D37+D38+D39+D40+D41</f>
        <v>20339491</v>
      </c>
      <c r="E32" s="19">
        <f>+E33+E34+E35+E36+E37+E38+E39+E40+E41</f>
        <v>20339491</v>
      </c>
    </row>
    <row r="33" spans="3:5" x14ac:dyDescent="0.25">
      <c r="C33" s="4" t="s">
        <v>18</v>
      </c>
      <c r="D33" s="31">
        <v>495000</v>
      </c>
      <c r="E33" s="31">
        <v>495000</v>
      </c>
    </row>
    <row r="34" spans="3:5" x14ac:dyDescent="0.25">
      <c r="C34" s="4" t="s">
        <v>19</v>
      </c>
      <c r="D34" s="31">
        <v>1615000</v>
      </c>
      <c r="E34" s="31">
        <v>1615000</v>
      </c>
    </row>
    <row r="35" spans="3:5" x14ac:dyDescent="0.25">
      <c r="C35" s="4" t="s">
        <v>20</v>
      </c>
      <c r="D35" s="31">
        <v>2050000</v>
      </c>
      <c r="E35" s="31">
        <v>2050000</v>
      </c>
    </row>
    <row r="36" spans="3:5" x14ac:dyDescent="0.25">
      <c r="C36" s="4" t="s">
        <v>21</v>
      </c>
      <c r="D36" s="31">
        <v>40000</v>
      </c>
      <c r="E36" s="31">
        <v>40000</v>
      </c>
    </row>
    <row r="37" spans="3:5" x14ac:dyDescent="0.25">
      <c r="C37" s="4" t="s">
        <v>22</v>
      </c>
      <c r="D37" s="31">
        <v>660000</v>
      </c>
      <c r="E37" s="31">
        <v>660000</v>
      </c>
    </row>
    <row r="38" spans="3:5" x14ac:dyDescent="0.25">
      <c r="C38" s="4" t="s">
        <v>23</v>
      </c>
      <c r="D38" s="31">
        <v>1923917</v>
      </c>
      <c r="E38" s="31">
        <v>1923917</v>
      </c>
    </row>
    <row r="39" spans="3:5" x14ac:dyDescent="0.25">
      <c r="C39" s="4" t="s">
        <v>24</v>
      </c>
      <c r="D39" s="31">
        <v>6215000</v>
      </c>
      <c r="E39" s="31">
        <v>6215000</v>
      </c>
    </row>
    <row r="40" spans="3:5" hidden="1" x14ac:dyDescent="0.25">
      <c r="C40" s="4" t="s">
        <v>25</v>
      </c>
      <c r="D40" s="14"/>
      <c r="E40" s="14"/>
    </row>
    <row r="41" spans="3:5" x14ac:dyDescent="0.25">
      <c r="C41" s="4" t="s">
        <v>26</v>
      </c>
      <c r="D41" s="31">
        <v>7340574</v>
      </c>
      <c r="E41" s="31">
        <v>7340574</v>
      </c>
    </row>
    <row r="42" spans="3:5" x14ac:dyDescent="0.25">
      <c r="C42" s="3" t="s">
        <v>27</v>
      </c>
      <c r="D42" s="19">
        <f>+D43</f>
        <v>310000</v>
      </c>
      <c r="E42" s="19">
        <f>+E43</f>
        <v>310000</v>
      </c>
    </row>
    <row r="43" spans="3:5" x14ac:dyDescent="0.25">
      <c r="C43" s="4" t="s">
        <v>28</v>
      </c>
      <c r="D43" s="31">
        <v>310000</v>
      </c>
      <c r="E43" s="31">
        <v>310000</v>
      </c>
    </row>
    <row r="44" spans="3:5" hidden="1" x14ac:dyDescent="0.25">
      <c r="C44" s="4" t="s">
        <v>29</v>
      </c>
      <c r="D44" s="14">
        <v>0</v>
      </c>
      <c r="E44" s="14">
        <v>0</v>
      </c>
    </row>
    <row r="45" spans="3:5" hidden="1" x14ac:dyDescent="0.25">
      <c r="C45" s="4" t="s">
        <v>30</v>
      </c>
      <c r="D45" s="14">
        <v>0</v>
      </c>
      <c r="E45" s="14">
        <v>0</v>
      </c>
    </row>
    <row r="46" spans="3:5" hidden="1" x14ac:dyDescent="0.25">
      <c r="C46" s="4" t="s">
        <v>31</v>
      </c>
      <c r="D46" s="14">
        <v>0</v>
      </c>
      <c r="E46" s="14">
        <v>0</v>
      </c>
    </row>
    <row r="47" spans="3:5" hidden="1" x14ac:dyDescent="0.25">
      <c r="C47" s="4" t="s">
        <v>32</v>
      </c>
      <c r="D47" s="14">
        <v>0</v>
      </c>
      <c r="E47" s="14">
        <v>0</v>
      </c>
    </row>
    <row r="48" spans="3:5" hidden="1" x14ac:dyDescent="0.25">
      <c r="C48" s="4" t="s">
        <v>33</v>
      </c>
      <c r="D48" s="14">
        <v>0</v>
      </c>
      <c r="E48" s="14">
        <v>0</v>
      </c>
    </row>
    <row r="49" spans="3:5" hidden="1" x14ac:dyDescent="0.25">
      <c r="C49" s="4" t="s">
        <v>34</v>
      </c>
      <c r="D49" s="14">
        <v>0</v>
      </c>
      <c r="E49" s="14">
        <v>0</v>
      </c>
    </row>
    <row r="50" spans="3:5" hidden="1" x14ac:dyDescent="0.25">
      <c r="C50" s="4" t="s">
        <v>35</v>
      </c>
      <c r="D50" s="14">
        <v>0</v>
      </c>
      <c r="E50" s="14">
        <v>0</v>
      </c>
    </row>
    <row r="51" spans="3:5" hidden="1" x14ac:dyDescent="0.25">
      <c r="C51" s="3" t="s">
        <v>36</v>
      </c>
      <c r="D51" s="14">
        <v>0</v>
      </c>
      <c r="E51" s="14">
        <v>0</v>
      </c>
    </row>
    <row r="52" spans="3:5" hidden="1" x14ac:dyDescent="0.25">
      <c r="C52" s="4" t="s">
        <v>37</v>
      </c>
      <c r="D52" s="14">
        <v>0</v>
      </c>
      <c r="E52" s="14">
        <v>0</v>
      </c>
    </row>
    <row r="53" spans="3:5" hidden="1" x14ac:dyDescent="0.25">
      <c r="C53" s="4" t="s">
        <v>38</v>
      </c>
      <c r="D53" s="14">
        <v>0</v>
      </c>
      <c r="E53" s="14">
        <v>0</v>
      </c>
    </row>
    <row r="54" spans="3:5" hidden="1" x14ac:dyDescent="0.25">
      <c r="C54" s="4" t="s">
        <v>39</v>
      </c>
      <c r="D54" s="14">
        <v>0</v>
      </c>
      <c r="E54" s="14">
        <v>0</v>
      </c>
    </row>
    <row r="55" spans="3:5" hidden="1" x14ac:dyDescent="0.25">
      <c r="C55" s="4" t="s">
        <v>40</v>
      </c>
      <c r="D55" s="14">
        <v>0</v>
      </c>
      <c r="E55" s="14">
        <v>0</v>
      </c>
    </row>
    <row r="56" spans="3:5" hidden="1" x14ac:dyDescent="0.25">
      <c r="C56" s="4" t="s">
        <v>41</v>
      </c>
      <c r="D56" s="14">
        <v>0</v>
      </c>
      <c r="E56" s="14">
        <v>0</v>
      </c>
    </row>
    <row r="57" spans="3:5" hidden="1" x14ac:dyDescent="0.25">
      <c r="C57" s="4" t="s">
        <v>42</v>
      </c>
      <c r="D57" s="14">
        <v>0</v>
      </c>
      <c r="E57" s="14">
        <v>0</v>
      </c>
    </row>
    <row r="58" spans="3:5" x14ac:dyDescent="0.25">
      <c r="C58" s="3" t="s">
        <v>43</v>
      </c>
      <c r="D58" s="19">
        <f>+D59+D60+D61+D62+D63+D64+D65+D66+D67</f>
        <v>4210920</v>
      </c>
      <c r="E58" s="19">
        <f>+E59+E60+E61+E62+E63+E64+E65+E66+E67</f>
        <v>4210920</v>
      </c>
    </row>
    <row r="59" spans="3:5" x14ac:dyDescent="0.25">
      <c r="C59" s="4" t="s">
        <v>44</v>
      </c>
      <c r="D59" s="31">
        <v>2604500</v>
      </c>
      <c r="E59" s="31">
        <v>2604500</v>
      </c>
    </row>
    <row r="60" spans="3:5" x14ac:dyDescent="0.25">
      <c r="C60" s="4" t="s">
        <v>45</v>
      </c>
      <c r="D60" s="31">
        <v>494342</v>
      </c>
      <c r="E60" s="31">
        <v>494342</v>
      </c>
    </row>
    <row r="61" spans="3:5" x14ac:dyDescent="0.25">
      <c r="C61" s="4" t="s">
        <v>46</v>
      </c>
      <c r="D61" s="31">
        <v>65370</v>
      </c>
      <c r="E61" s="31">
        <v>65370</v>
      </c>
    </row>
    <row r="62" spans="3:5" x14ac:dyDescent="0.25">
      <c r="C62" s="4" t="s">
        <v>47</v>
      </c>
      <c r="D62" s="31">
        <v>164773</v>
      </c>
      <c r="E62" s="31">
        <v>164773</v>
      </c>
    </row>
    <row r="63" spans="3:5" x14ac:dyDescent="0.25">
      <c r="C63" s="4" t="s">
        <v>48</v>
      </c>
      <c r="D63" s="31">
        <v>766935</v>
      </c>
      <c r="E63" s="31">
        <v>766935</v>
      </c>
    </row>
    <row r="64" spans="3:5" x14ac:dyDescent="0.25">
      <c r="C64" s="4" t="s">
        <v>49</v>
      </c>
      <c r="D64" s="31">
        <v>100000</v>
      </c>
      <c r="E64" s="31">
        <v>100000</v>
      </c>
    </row>
    <row r="65" spans="3:5" x14ac:dyDescent="0.25">
      <c r="C65" s="4" t="s">
        <v>50</v>
      </c>
      <c r="D65" s="31">
        <v>15000</v>
      </c>
      <c r="E65" s="31">
        <v>15000</v>
      </c>
    </row>
    <row r="66" spans="3:5" hidden="1" x14ac:dyDescent="0.25">
      <c r="C66" s="4" t="s">
        <v>51</v>
      </c>
      <c r="D66" s="14"/>
      <c r="E66" s="14"/>
    </row>
    <row r="67" spans="3:5" hidden="1" x14ac:dyDescent="0.25">
      <c r="C67" s="4" t="s">
        <v>52</v>
      </c>
      <c r="D67" s="14"/>
      <c r="E67" s="14"/>
    </row>
    <row r="68" spans="3:5" hidden="1" x14ac:dyDescent="0.25">
      <c r="C68" s="3" t="s">
        <v>53</v>
      </c>
      <c r="D68" s="14">
        <f>+D69+D70+D71+D72</f>
        <v>0</v>
      </c>
      <c r="E68" s="14">
        <f>+E69+E70+E71+E72</f>
        <v>0</v>
      </c>
    </row>
    <row r="69" spans="3:5" hidden="1" x14ac:dyDescent="0.25">
      <c r="C69" s="4" t="s">
        <v>54</v>
      </c>
      <c r="D69" s="14">
        <v>0</v>
      </c>
      <c r="E69" s="14">
        <v>0</v>
      </c>
    </row>
    <row r="70" spans="3:5" hidden="1" x14ac:dyDescent="0.25">
      <c r="C70" s="4" t="s">
        <v>55</v>
      </c>
      <c r="D70" s="14">
        <v>0</v>
      </c>
      <c r="E70" s="14">
        <v>0</v>
      </c>
    </row>
    <row r="71" spans="3:5" hidden="1" x14ac:dyDescent="0.25">
      <c r="C71" s="4" t="s">
        <v>56</v>
      </c>
      <c r="D71" s="14">
        <v>0</v>
      </c>
      <c r="E71" s="14">
        <v>0</v>
      </c>
    </row>
    <row r="72" spans="3:5" hidden="1" x14ac:dyDescent="0.25">
      <c r="C72" s="4" t="s">
        <v>57</v>
      </c>
      <c r="D72" s="14">
        <v>0</v>
      </c>
      <c r="E72" s="14">
        <v>0</v>
      </c>
    </row>
    <row r="73" spans="3:5" hidden="1" x14ac:dyDescent="0.25">
      <c r="C73" s="3" t="s">
        <v>58</v>
      </c>
      <c r="D73" s="14">
        <v>0</v>
      </c>
      <c r="E73" s="14">
        <v>0</v>
      </c>
    </row>
    <row r="74" spans="3:5" hidden="1" x14ac:dyDescent="0.25">
      <c r="C74" s="4" t="s">
        <v>59</v>
      </c>
      <c r="D74" s="14">
        <v>0</v>
      </c>
      <c r="E74" s="14">
        <v>0</v>
      </c>
    </row>
    <row r="75" spans="3:5" hidden="1" x14ac:dyDescent="0.25">
      <c r="C75" s="4" t="s">
        <v>60</v>
      </c>
      <c r="D75" s="14">
        <v>0</v>
      </c>
      <c r="E75" s="14">
        <v>0</v>
      </c>
    </row>
    <row r="76" spans="3:5" s="20" customFormat="1" hidden="1" x14ac:dyDescent="0.25">
      <c r="C76" s="3" t="s">
        <v>61</v>
      </c>
      <c r="D76" s="19">
        <v>0</v>
      </c>
      <c r="E76" s="19">
        <v>0</v>
      </c>
    </row>
    <row r="77" spans="3:5" hidden="1" x14ac:dyDescent="0.25">
      <c r="C77" s="4" t="s">
        <v>62</v>
      </c>
      <c r="D77" s="14">
        <v>0</v>
      </c>
      <c r="E77" s="14">
        <v>0</v>
      </c>
    </row>
    <row r="78" spans="3:5" hidden="1" x14ac:dyDescent="0.25">
      <c r="C78" s="4" t="s">
        <v>63</v>
      </c>
      <c r="D78" s="14">
        <v>0</v>
      </c>
      <c r="E78" s="14">
        <v>0</v>
      </c>
    </row>
    <row r="79" spans="3:5" hidden="1" x14ac:dyDescent="0.25">
      <c r="C79" s="4" t="s">
        <v>64</v>
      </c>
      <c r="D79" s="14">
        <v>0</v>
      </c>
      <c r="E79" s="14">
        <v>0</v>
      </c>
    </row>
    <row r="80" spans="3:5" hidden="1" x14ac:dyDescent="0.25">
      <c r="C80" s="1" t="s">
        <v>67</v>
      </c>
      <c r="D80" s="14">
        <v>0</v>
      </c>
      <c r="E80" s="14">
        <v>0</v>
      </c>
    </row>
    <row r="81" spans="3:5" hidden="1" x14ac:dyDescent="0.25">
      <c r="C81" s="3" t="s">
        <v>68</v>
      </c>
      <c r="D81" s="14">
        <v>0</v>
      </c>
      <c r="E81" s="14">
        <v>0</v>
      </c>
    </row>
    <row r="82" spans="3:5" hidden="1" x14ac:dyDescent="0.25">
      <c r="C82" s="4" t="s">
        <v>69</v>
      </c>
      <c r="D82" s="14">
        <v>0</v>
      </c>
      <c r="E82" s="14">
        <v>0</v>
      </c>
    </row>
    <row r="83" spans="3:5" hidden="1" x14ac:dyDescent="0.25">
      <c r="C83" s="4" t="s">
        <v>70</v>
      </c>
      <c r="D83" s="14">
        <v>0</v>
      </c>
      <c r="E83" s="14">
        <v>0</v>
      </c>
    </row>
    <row r="84" spans="3:5" hidden="1" x14ac:dyDescent="0.25">
      <c r="C84" s="3" t="s">
        <v>71</v>
      </c>
      <c r="D84" s="14">
        <v>0</v>
      </c>
      <c r="E84" s="14">
        <v>0</v>
      </c>
    </row>
    <row r="85" spans="3:5" hidden="1" x14ac:dyDescent="0.25">
      <c r="C85" s="4" t="s">
        <v>72</v>
      </c>
      <c r="D85" s="14">
        <v>0</v>
      </c>
      <c r="E85" s="14">
        <v>0</v>
      </c>
    </row>
    <row r="86" spans="3:5" hidden="1" x14ac:dyDescent="0.25">
      <c r="C86" s="4" t="s">
        <v>73</v>
      </c>
      <c r="D86" s="14">
        <v>0</v>
      </c>
      <c r="E86" s="14">
        <v>0</v>
      </c>
    </row>
    <row r="87" spans="3:5" hidden="1" x14ac:dyDescent="0.25">
      <c r="C87" s="3" t="s">
        <v>74</v>
      </c>
      <c r="D87" s="14">
        <v>0</v>
      </c>
      <c r="E87" s="14">
        <v>0</v>
      </c>
    </row>
    <row r="88" spans="3:5" hidden="1" x14ac:dyDescent="0.25">
      <c r="C88" s="4" t="s">
        <v>75</v>
      </c>
      <c r="D88" s="14">
        <v>0</v>
      </c>
      <c r="E88" s="14">
        <v>0</v>
      </c>
    </row>
    <row r="89" spans="3:5" x14ac:dyDescent="0.25">
      <c r="C89" s="25" t="s">
        <v>65</v>
      </c>
      <c r="D89" s="29">
        <f>+D58+D42+D32+D16+D22</f>
        <v>156000000</v>
      </c>
      <c r="E89" s="29">
        <f>+E58+E42+E32+E16+E22</f>
        <v>156000000</v>
      </c>
    </row>
    <row r="95" spans="3:5" x14ac:dyDescent="0.25">
      <c r="C95" t="s">
        <v>100</v>
      </c>
      <c r="D95" s="14"/>
    </row>
    <row r="96" spans="3:5" x14ac:dyDescent="0.25">
      <c r="C96" t="s">
        <v>105</v>
      </c>
      <c r="D96" s="14" t="s">
        <v>103</v>
      </c>
    </row>
    <row r="97" spans="3:4" x14ac:dyDescent="0.25">
      <c r="C97" s="20" t="s">
        <v>107</v>
      </c>
      <c r="D97" s="19" t="s">
        <v>132</v>
      </c>
    </row>
    <row r="98" spans="3:4" x14ac:dyDescent="0.25">
      <c r="C98" t="s">
        <v>131</v>
      </c>
      <c r="D98" s="14" t="s">
        <v>102</v>
      </c>
    </row>
    <row r="99" spans="3:4" ht="15.75" thickBot="1" x14ac:dyDescent="0.3"/>
    <row r="100" spans="3:4" ht="15.75" thickBot="1" x14ac:dyDescent="0.3">
      <c r="C100" s="13" t="s">
        <v>95</v>
      </c>
    </row>
    <row r="101" spans="3:4" ht="30.75" thickBot="1" x14ac:dyDescent="0.3">
      <c r="C101" s="11" t="s">
        <v>96</v>
      </c>
    </row>
  </sheetData>
  <mergeCells count="8">
    <mergeCell ref="C13:C14"/>
    <mergeCell ref="D13:D14"/>
    <mergeCell ref="E13:E14"/>
    <mergeCell ref="C6:D6"/>
    <mergeCell ref="C7:D7"/>
    <mergeCell ref="C8:D8"/>
    <mergeCell ref="C9:D9"/>
    <mergeCell ref="C10:D10"/>
  </mergeCells>
  <pageMargins left="0.25" right="0.25" top="0.75" bottom="0.75" header="0.3" footer="0.3"/>
  <pageSetup scale="6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22"/>
  <sheetViews>
    <sheetView showGridLines="0" tabSelected="1" topLeftCell="C1" zoomScaleNormal="100" workbookViewId="0">
      <selection activeCell="N49" sqref="N49"/>
    </sheetView>
  </sheetViews>
  <sheetFormatPr baseColWidth="10" defaultColWidth="11.42578125" defaultRowHeight="15" x14ac:dyDescent="0.25"/>
  <cols>
    <col min="1" max="2" width="0" hidden="1" customWidth="1"/>
    <col min="3" max="3" width="93.7109375" bestFit="1" customWidth="1"/>
    <col min="4" max="4" width="17.5703125" customWidth="1"/>
    <col min="5" max="5" width="16.7109375" customWidth="1"/>
    <col min="6" max="6" width="15.42578125" customWidth="1"/>
    <col min="7" max="7" width="14.140625" customWidth="1"/>
    <col min="8" max="8" width="14.42578125" customWidth="1"/>
    <col min="9" max="9" width="15.140625" customWidth="1"/>
    <col min="10" max="10" width="6" bestFit="1" customWidth="1"/>
    <col min="11" max="11" width="5.7109375" bestFit="1" customWidth="1"/>
    <col min="12" max="12" width="5.140625" bestFit="1" customWidth="1"/>
    <col min="13" max="13" width="14" customWidth="1"/>
    <col min="14" max="14" width="11.42578125" bestFit="1" customWidth="1"/>
    <col min="15" max="15" width="8.140625" bestFit="1" customWidth="1"/>
    <col min="16" max="16" width="11.42578125" bestFit="1" customWidth="1"/>
    <col min="17" max="17" width="10.140625" bestFit="1" customWidth="1"/>
    <col min="18" max="18" width="13.140625" bestFit="1" customWidth="1"/>
  </cols>
  <sheetData>
    <row r="3" spans="3:18" ht="28.5" customHeight="1" x14ac:dyDescent="0.25">
      <c r="C3" s="50" t="s">
        <v>98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3:18" ht="21" customHeight="1" x14ac:dyDescent="0.25">
      <c r="C4" s="52" t="s">
        <v>99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3:18" ht="15.75" x14ac:dyDescent="0.25">
      <c r="C5" s="54">
        <v>2022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3:18" ht="15.75" customHeight="1" x14ac:dyDescent="0.25">
      <c r="C6" s="56" t="s">
        <v>92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</row>
    <row r="7" spans="3:18" ht="15.75" customHeight="1" x14ac:dyDescent="0.25">
      <c r="C7" s="58" t="s">
        <v>77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</row>
    <row r="8" spans="3:18" ht="15.75" customHeight="1" x14ac:dyDescent="0.25"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3:18" ht="15.75" customHeight="1" x14ac:dyDescent="0.25">
      <c r="C9" s="7"/>
      <c r="D9" s="37"/>
      <c r="E9" s="37"/>
      <c r="F9" s="37"/>
      <c r="G9" s="37"/>
      <c r="H9" s="37"/>
      <c r="I9" s="37"/>
      <c r="J9" s="7"/>
      <c r="K9" s="7"/>
      <c r="L9" s="7"/>
      <c r="M9" s="7"/>
      <c r="N9" s="7"/>
      <c r="O9" s="7"/>
      <c r="P9" s="7"/>
      <c r="Q9" s="7"/>
      <c r="R9" s="7"/>
    </row>
    <row r="10" spans="3:18" ht="15.75" customHeight="1" x14ac:dyDescent="0.25">
      <c r="C10" s="7"/>
      <c r="D10" s="37"/>
      <c r="E10" s="37"/>
      <c r="F10" s="37"/>
      <c r="G10" s="37"/>
      <c r="H10" s="37"/>
      <c r="I10" s="37"/>
      <c r="J10" s="7"/>
      <c r="K10" s="7"/>
      <c r="L10" s="7"/>
      <c r="M10" s="7"/>
      <c r="N10" s="7"/>
      <c r="O10" s="7"/>
      <c r="P10" s="7"/>
      <c r="Q10" s="7"/>
      <c r="R10" s="7"/>
    </row>
    <row r="11" spans="3:18" ht="15.75" customHeight="1" x14ac:dyDescent="0.25">
      <c r="C11" s="7"/>
      <c r="D11" s="38"/>
      <c r="E11" s="65" t="s">
        <v>135</v>
      </c>
      <c r="F11" s="66"/>
      <c r="G11" s="66"/>
      <c r="H11" s="66"/>
      <c r="I11" s="67"/>
      <c r="J11" s="7"/>
      <c r="K11" s="7"/>
      <c r="L11" s="7"/>
      <c r="M11" s="7"/>
      <c r="N11" s="7"/>
      <c r="O11" s="7"/>
      <c r="P11" s="7"/>
      <c r="Q11" s="7"/>
      <c r="R11" s="7"/>
    </row>
    <row r="12" spans="3:18" ht="15.75" customHeight="1" x14ac:dyDescent="0.25">
      <c r="C12" s="7"/>
      <c r="D12" s="38"/>
      <c r="E12" s="68" t="s">
        <v>114</v>
      </c>
      <c r="F12" s="69"/>
      <c r="G12" s="69"/>
      <c r="H12" s="70"/>
      <c r="I12" s="39" t="s">
        <v>115</v>
      </c>
      <c r="J12" s="7"/>
      <c r="K12" s="7"/>
      <c r="L12" s="7"/>
      <c r="M12" s="7"/>
      <c r="N12" s="7"/>
      <c r="O12" s="7"/>
      <c r="P12" s="7"/>
      <c r="Q12" s="7"/>
      <c r="R12" s="7"/>
    </row>
    <row r="13" spans="3:18" ht="15.75" customHeight="1" x14ac:dyDescent="0.25">
      <c r="C13" s="7"/>
      <c r="D13" s="38"/>
      <c r="E13" s="59" t="s">
        <v>116</v>
      </c>
      <c r="F13" s="60"/>
      <c r="G13" s="60"/>
      <c r="H13" s="61"/>
      <c r="I13" s="45">
        <v>10364166.66</v>
      </c>
      <c r="J13" s="7"/>
      <c r="K13" s="7"/>
      <c r="L13" s="7"/>
      <c r="M13" s="7"/>
      <c r="N13" s="7"/>
      <c r="O13" s="7"/>
      <c r="P13" s="7"/>
      <c r="Q13" s="7"/>
      <c r="R13" s="7"/>
    </row>
    <row r="14" spans="3:18" ht="15.75" customHeight="1" x14ac:dyDescent="0.25">
      <c r="C14" s="7"/>
      <c r="D14" s="38"/>
      <c r="E14" s="59" t="s">
        <v>117</v>
      </c>
      <c r="F14" s="60"/>
      <c r="G14" s="60"/>
      <c r="H14" s="61"/>
      <c r="I14" s="40">
        <v>1042323.2</v>
      </c>
      <c r="J14" s="7"/>
      <c r="K14" s="7"/>
      <c r="L14" s="7"/>
      <c r="M14" s="7"/>
      <c r="N14" s="7"/>
      <c r="O14" s="7"/>
      <c r="P14" s="7"/>
      <c r="Q14" s="7"/>
      <c r="R14" s="7"/>
    </row>
    <row r="15" spans="3:18" ht="15.75" customHeight="1" x14ac:dyDescent="0.25">
      <c r="C15" s="7"/>
      <c r="D15" s="38"/>
      <c r="E15" s="59" t="s">
        <v>118</v>
      </c>
      <c r="F15" s="60"/>
      <c r="G15" s="60"/>
      <c r="H15" s="61"/>
      <c r="I15" s="41">
        <v>2660</v>
      </c>
      <c r="J15" s="7"/>
      <c r="K15" s="7"/>
      <c r="L15" s="7"/>
      <c r="M15" s="7"/>
      <c r="N15" s="7"/>
      <c r="O15" s="7"/>
      <c r="P15" s="7"/>
      <c r="Q15" s="7"/>
      <c r="R15" s="7"/>
    </row>
    <row r="16" spans="3:18" ht="15.75" customHeight="1" x14ac:dyDescent="0.25">
      <c r="C16" s="7"/>
      <c r="D16" s="38"/>
      <c r="E16" s="59" t="s">
        <v>119</v>
      </c>
      <c r="F16" s="60"/>
      <c r="G16" s="60"/>
      <c r="H16" s="61"/>
      <c r="I16" s="41">
        <v>2300</v>
      </c>
      <c r="J16" s="7"/>
      <c r="K16" s="7"/>
      <c r="L16" s="7"/>
      <c r="M16" s="7"/>
      <c r="N16" s="7"/>
      <c r="O16" s="7"/>
      <c r="P16" s="7"/>
      <c r="Q16" s="7"/>
      <c r="R16" s="7"/>
    </row>
    <row r="17" spans="3:18" ht="15.75" customHeight="1" x14ac:dyDescent="0.25">
      <c r="C17" s="7"/>
      <c r="D17" s="38"/>
      <c r="E17" s="59" t="s">
        <v>120</v>
      </c>
      <c r="F17" s="60"/>
      <c r="G17" s="60"/>
      <c r="H17" s="61"/>
      <c r="I17" s="41">
        <v>32015</v>
      </c>
      <c r="J17" s="7"/>
      <c r="K17" s="7"/>
      <c r="L17" s="7"/>
      <c r="M17" s="7"/>
      <c r="N17" s="7"/>
      <c r="O17" s="7"/>
      <c r="P17" s="7"/>
      <c r="Q17" s="7"/>
      <c r="R17" s="7"/>
    </row>
    <row r="18" spans="3:18" ht="15.75" customHeight="1" x14ac:dyDescent="0.25">
      <c r="C18" s="7"/>
      <c r="D18" s="38"/>
      <c r="E18" s="59" t="s">
        <v>121</v>
      </c>
      <c r="F18" s="60"/>
      <c r="G18" s="60"/>
      <c r="H18" s="61"/>
      <c r="I18" s="41">
        <v>133000</v>
      </c>
      <c r="J18" s="7"/>
      <c r="K18" s="7"/>
      <c r="L18" s="7"/>
      <c r="M18" s="7"/>
      <c r="N18" s="7"/>
      <c r="O18" s="7"/>
      <c r="P18" s="7"/>
      <c r="Q18" s="7"/>
      <c r="R18" s="7"/>
    </row>
    <row r="19" spans="3:18" ht="15.75" customHeight="1" x14ac:dyDescent="0.25">
      <c r="C19" s="7"/>
      <c r="D19" s="38"/>
      <c r="E19" s="59" t="s">
        <v>122</v>
      </c>
      <c r="F19" s="60"/>
      <c r="G19" s="60"/>
      <c r="H19" s="61"/>
      <c r="I19" s="41">
        <v>904033</v>
      </c>
      <c r="J19" s="7"/>
      <c r="K19" s="7"/>
      <c r="L19" s="7"/>
      <c r="M19" s="7"/>
      <c r="N19" s="7"/>
      <c r="O19" s="7"/>
      <c r="P19" s="7"/>
      <c r="Q19" s="7"/>
      <c r="R19" s="7"/>
    </row>
    <row r="20" spans="3:18" ht="15.75" customHeight="1" x14ac:dyDescent="0.25">
      <c r="C20" s="7"/>
      <c r="D20" s="38"/>
      <c r="E20" s="59" t="s">
        <v>136</v>
      </c>
      <c r="F20" s="60"/>
      <c r="G20" s="60"/>
      <c r="H20" s="61"/>
      <c r="I20" s="41">
        <v>2500</v>
      </c>
      <c r="J20" s="7"/>
      <c r="K20" s="7"/>
      <c r="L20" s="7"/>
      <c r="M20" s="7"/>
      <c r="N20" s="7"/>
      <c r="O20" s="7"/>
      <c r="P20" s="7"/>
      <c r="Q20" s="7"/>
      <c r="R20" s="7"/>
    </row>
    <row r="21" spans="3:18" ht="15.75" customHeight="1" x14ac:dyDescent="0.25">
      <c r="C21" s="7"/>
      <c r="D21" s="38"/>
      <c r="E21" s="59" t="s">
        <v>123</v>
      </c>
      <c r="F21" s="60"/>
      <c r="G21" s="60"/>
      <c r="H21" s="61"/>
      <c r="I21" s="41">
        <v>6000</v>
      </c>
      <c r="J21" s="7"/>
      <c r="K21" s="7"/>
      <c r="L21" s="7"/>
      <c r="M21" s="7"/>
      <c r="N21" s="7"/>
      <c r="O21" s="7"/>
      <c r="P21" s="7"/>
      <c r="Q21" s="7"/>
      <c r="R21" s="7"/>
    </row>
    <row r="22" spans="3:18" ht="15.75" customHeight="1" x14ac:dyDescent="0.25">
      <c r="C22" s="7"/>
      <c r="D22" s="38"/>
      <c r="E22" s="59" t="s">
        <v>124</v>
      </c>
      <c r="F22" s="60"/>
      <c r="G22" s="60"/>
      <c r="H22" s="61"/>
      <c r="I22" s="41">
        <v>440875</v>
      </c>
      <c r="J22" s="7"/>
      <c r="K22" s="7"/>
      <c r="L22" s="7"/>
      <c r="M22" s="7"/>
      <c r="N22" s="7"/>
      <c r="O22" s="7"/>
      <c r="P22" s="7"/>
      <c r="Q22" s="7"/>
      <c r="R22" s="7"/>
    </row>
    <row r="23" spans="3:18" ht="15.75" customHeight="1" x14ac:dyDescent="0.25">
      <c r="C23" s="7"/>
      <c r="D23" s="38"/>
      <c r="E23" s="59" t="s">
        <v>125</v>
      </c>
      <c r="F23" s="60"/>
      <c r="G23" s="60"/>
      <c r="H23" s="61"/>
      <c r="I23" s="41">
        <v>500</v>
      </c>
      <c r="J23" s="7"/>
      <c r="K23" s="7"/>
      <c r="L23" s="7"/>
      <c r="M23" s="7"/>
      <c r="N23" s="7"/>
      <c r="O23" s="7"/>
      <c r="P23" s="7"/>
      <c r="Q23" s="7"/>
      <c r="R23" s="7"/>
    </row>
    <row r="24" spans="3:18" ht="15.75" customHeight="1" x14ac:dyDescent="0.25">
      <c r="C24" s="7"/>
      <c r="D24" s="38"/>
      <c r="E24" s="59" t="s">
        <v>126</v>
      </c>
      <c r="F24" s="60"/>
      <c r="G24" s="60"/>
      <c r="H24" s="61"/>
      <c r="I24" s="41">
        <v>90300</v>
      </c>
      <c r="J24" s="7"/>
      <c r="K24" s="7"/>
      <c r="L24" s="7"/>
      <c r="M24" s="7"/>
      <c r="N24" s="7"/>
      <c r="O24" s="7"/>
      <c r="P24" s="7"/>
      <c r="Q24" s="7"/>
      <c r="R24" s="7"/>
    </row>
    <row r="25" spans="3:18" ht="15.75" customHeight="1" x14ac:dyDescent="0.25">
      <c r="C25" s="7"/>
      <c r="D25" s="38"/>
      <c r="E25" s="59" t="s">
        <v>127</v>
      </c>
      <c r="F25" s="60"/>
      <c r="G25" s="60"/>
      <c r="H25" s="61"/>
      <c r="I25" s="40">
        <v>38425</v>
      </c>
      <c r="J25" s="7"/>
      <c r="K25" s="7"/>
      <c r="L25" s="7"/>
      <c r="M25" s="7"/>
      <c r="N25" s="7"/>
      <c r="O25" s="7"/>
      <c r="P25" s="7"/>
      <c r="Q25" s="7"/>
      <c r="R25" s="7"/>
    </row>
    <row r="26" spans="3:18" ht="15.75" customHeight="1" x14ac:dyDescent="0.25">
      <c r="C26" s="7"/>
      <c r="D26" s="38"/>
      <c r="E26" s="59" t="s">
        <v>128</v>
      </c>
      <c r="F26" s="60"/>
      <c r="G26" s="60"/>
      <c r="H26" s="61"/>
      <c r="I26" s="41">
        <v>3000</v>
      </c>
      <c r="J26" s="7"/>
      <c r="K26" s="7"/>
      <c r="L26" s="7"/>
      <c r="M26" s="7"/>
      <c r="N26" s="7"/>
      <c r="O26" s="7"/>
      <c r="P26" s="7"/>
      <c r="Q26" s="7"/>
      <c r="R26" s="7"/>
    </row>
    <row r="27" spans="3:18" ht="15.75" customHeight="1" x14ac:dyDescent="0.25">
      <c r="C27" s="35"/>
      <c r="D27" s="36"/>
      <c r="E27" s="42"/>
      <c r="F27" s="42"/>
      <c r="G27" s="42"/>
      <c r="H27" s="42"/>
      <c r="I27" s="43"/>
      <c r="J27" s="35"/>
      <c r="K27" s="35"/>
      <c r="L27" s="35"/>
      <c r="M27" s="35"/>
      <c r="N27" s="35"/>
      <c r="O27" s="35"/>
      <c r="P27" s="35"/>
      <c r="Q27" s="35"/>
      <c r="R27" s="35"/>
    </row>
    <row r="28" spans="3:18" ht="15.75" customHeight="1" thickBot="1" x14ac:dyDescent="0.3">
      <c r="C28" s="35"/>
      <c r="D28" s="36"/>
      <c r="E28" s="71" t="s">
        <v>129</v>
      </c>
      <c r="F28" s="71"/>
      <c r="G28" s="71"/>
      <c r="H28" s="71"/>
      <c r="I28" s="44">
        <v>13062097.859999999</v>
      </c>
      <c r="J28" s="35"/>
      <c r="K28" s="35"/>
      <c r="L28" s="35"/>
      <c r="M28" s="35"/>
      <c r="N28" s="35"/>
      <c r="O28" s="35"/>
      <c r="P28" s="35"/>
      <c r="Q28" s="35"/>
      <c r="R28" s="35"/>
    </row>
    <row r="29" spans="3:18" ht="15.75" thickTop="1" x14ac:dyDescent="0.25"/>
    <row r="30" spans="3:18" ht="25.5" customHeight="1" x14ac:dyDescent="0.25">
      <c r="C30" s="47" t="s">
        <v>66</v>
      </c>
      <c r="D30" s="48" t="s">
        <v>94</v>
      </c>
      <c r="E30" s="48" t="s">
        <v>93</v>
      </c>
      <c r="F30" s="62" t="s">
        <v>91</v>
      </c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4"/>
    </row>
    <row r="31" spans="3:18" x14ac:dyDescent="0.25">
      <c r="C31" s="47"/>
      <c r="D31" s="49"/>
      <c r="E31" s="49"/>
      <c r="F31" s="8" t="s">
        <v>79</v>
      </c>
      <c r="G31" s="8" t="s">
        <v>80</v>
      </c>
      <c r="H31" s="8" t="s">
        <v>81</v>
      </c>
      <c r="I31" s="8" t="s">
        <v>82</v>
      </c>
      <c r="J31" s="9" t="s">
        <v>83</v>
      </c>
      <c r="K31" s="8" t="s">
        <v>84</v>
      </c>
      <c r="L31" s="9" t="s">
        <v>85</v>
      </c>
      <c r="M31" s="8" t="s">
        <v>86</v>
      </c>
      <c r="N31" s="8" t="s">
        <v>87</v>
      </c>
      <c r="O31" s="8" t="s">
        <v>88</v>
      </c>
      <c r="P31" s="8" t="s">
        <v>89</v>
      </c>
      <c r="Q31" s="9" t="s">
        <v>90</v>
      </c>
      <c r="R31" s="8" t="s">
        <v>78</v>
      </c>
    </row>
    <row r="32" spans="3:18" x14ac:dyDescent="0.25">
      <c r="C32" s="1" t="s">
        <v>0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3:19" x14ac:dyDescent="0.25">
      <c r="C33" s="3" t="s">
        <v>1</v>
      </c>
      <c r="D33" s="19">
        <f>SUM(D34:D38)</f>
        <v>107287289</v>
      </c>
      <c r="E33" s="19">
        <f t="shared" ref="E33:Q33" si="0">SUM(E34:E38)</f>
        <v>107287289</v>
      </c>
      <c r="F33" s="19">
        <f t="shared" si="0"/>
        <v>6851413.1299999999</v>
      </c>
      <c r="G33" s="19">
        <f t="shared" si="0"/>
        <v>0</v>
      </c>
      <c r="H33" s="19">
        <f t="shared" si="0"/>
        <v>0</v>
      </c>
      <c r="I33" s="19">
        <f t="shared" si="0"/>
        <v>0</v>
      </c>
      <c r="J33" s="19">
        <f t="shared" si="0"/>
        <v>0</v>
      </c>
      <c r="K33" s="19">
        <f t="shared" si="0"/>
        <v>0</v>
      </c>
      <c r="L33" s="19">
        <f t="shared" si="0"/>
        <v>0</v>
      </c>
      <c r="M33" s="19">
        <f t="shared" si="0"/>
        <v>0</v>
      </c>
      <c r="N33" s="19">
        <f t="shared" si="0"/>
        <v>0</v>
      </c>
      <c r="O33" s="19">
        <f t="shared" si="0"/>
        <v>0</v>
      </c>
      <c r="P33" s="19">
        <f t="shared" si="0"/>
        <v>0</v>
      </c>
      <c r="Q33" s="19">
        <f t="shared" si="0"/>
        <v>0</v>
      </c>
      <c r="R33" s="19">
        <f>+F33+G33+H33+I33+J33+K33+L33+M33+N33+O33+P33+Q33</f>
        <v>6851413.1299999999</v>
      </c>
    </row>
    <row r="34" spans="3:19" x14ac:dyDescent="0.25">
      <c r="C34" s="4" t="s">
        <v>2</v>
      </c>
      <c r="D34" s="31">
        <v>79934500</v>
      </c>
      <c r="E34" s="31">
        <v>79934500</v>
      </c>
      <c r="F34" s="31">
        <v>5898983.3300000001</v>
      </c>
      <c r="G34" s="14"/>
      <c r="H34" s="14"/>
      <c r="I34" s="14"/>
      <c r="J34" s="14"/>
      <c r="K34" s="31"/>
      <c r="L34" s="14"/>
      <c r="M34" s="14"/>
      <c r="N34" s="14"/>
      <c r="O34" s="31"/>
      <c r="P34" s="31"/>
      <c r="Q34" s="31"/>
      <c r="R34" s="22">
        <f>SUM(F34:Q34)</f>
        <v>5898983.3300000001</v>
      </c>
    </row>
    <row r="35" spans="3:19" x14ac:dyDescent="0.25">
      <c r="C35" s="4" t="s">
        <v>3</v>
      </c>
      <c r="D35" s="31">
        <v>14360000</v>
      </c>
      <c r="E35" s="31">
        <v>14360000</v>
      </c>
      <c r="F35" s="31">
        <v>51000</v>
      </c>
      <c r="G35" s="18"/>
      <c r="H35" s="14"/>
      <c r="I35" s="14"/>
      <c r="J35" s="14"/>
      <c r="K35" s="31"/>
      <c r="L35" s="14"/>
      <c r="M35" s="14"/>
      <c r="N35" s="14"/>
      <c r="O35" s="31"/>
      <c r="P35" s="31"/>
      <c r="Q35" s="31"/>
      <c r="R35" s="22">
        <f>SUM(F35:Q35)</f>
        <v>51000</v>
      </c>
    </row>
    <row r="36" spans="3:19" x14ac:dyDescent="0.25">
      <c r="C36" s="4" t="s">
        <v>4</v>
      </c>
      <c r="D36" s="31">
        <v>360000</v>
      </c>
      <c r="E36" s="31">
        <v>360000</v>
      </c>
      <c r="F36" s="14">
        <v>0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7"/>
      <c r="R36" s="22">
        <f>SUM(F36:Q36)</f>
        <v>0</v>
      </c>
      <c r="S36" s="10"/>
    </row>
    <row r="37" spans="3:19" x14ac:dyDescent="0.25">
      <c r="C37" s="4" t="s">
        <v>5</v>
      </c>
      <c r="D37" s="31">
        <v>3584863</v>
      </c>
      <c r="E37" s="31">
        <v>3584863</v>
      </c>
      <c r="F37" s="31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27"/>
      <c r="R37" s="22">
        <f t="shared" ref="R37:R48" si="1">SUM(F37:Q37)</f>
        <v>0</v>
      </c>
    </row>
    <row r="38" spans="3:19" x14ac:dyDescent="0.25">
      <c r="C38" s="4" t="e">
        <f>+#REF!</f>
        <v>#REF!</v>
      </c>
      <c r="D38" s="31">
        <v>9047926</v>
      </c>
      <c r="E38" s="31">
        <v>9047926</v>
      </c>
      <c r="F38" s="31">
        <v>901429.8</v>
      </c>
      <c r="G38" s="14"/>
      <c r="H38" s="14"/>
      <c r="I38" s="14"/>
      <c r="J38" s="14"/>
      <c r="K38" s="31"/>
      <c r="L38" s="14"/>
      <c r="M38" s="14"/>
      <c r="N38" s="31"/>
      <c r="O38" s="31"/>
      <c r="P38" s="31"/>
      <c r="Q38" s="31"/>
      <c r="R38" s="22">
        <f t="shared" si="1"/>
        <v>901429.8</v>
      </c>
    </row>
    <row r="39" spans="3:19" s="20" customFormat="1" x14ac:dyDescent="0.25">
      <c r="C39" s="32" t="s">
        <v>113</v>
      </c>
      <c r="D39" s="19">
        <f>SUM(D40:D48)</f>
        <v>23852300</v>
      </c>
      <c r="E39" s="19">
        <f t="shared" ref="E39:Q39" si="2">SUM(E40:E48)</f>
        <v>23852300</v>
      </c>
      <c r="F39" s="19">
        <f t="shared" si="2"/>
        <v>642742.42999999993</v>
      </c>
      <c r="G39" s="19">
        <f t="shared" si="2"/>
        <v>0</v>
      </c>
      <c r="H39" s="19">
        <f t="shared" si="2"/>
        <v>0</v>
      </c>
      <c r="I39" s="19">
        <f t="shared" si="2"/>
        <v>0</v>
      </c>
      <c r="J39" s="19">
        <f t="shared" si="2"/>
        <v>0</v>
      </c>
      <c r="K39" s="19">
        <f t="shared" si="2"/>
        <v>0</v>
      </c>
      <c r="L39" s="19">
        <f t="shared" si="2"/>
        <v>0</v>
      </c>
      <c r="M39" s="19">
        <f t="shared" si="2"/>
        <v>0</v>
      </c>
      <c r="N39" s="19">
        <f t="shared" si="2"/>
        <v>0</v>
      </c>
      <c r="O39" s="19">
        <f t="shared" si="2"/>
        <v>0</v>
      </c>
      <c r="P39" s="19">
        <f t="shared" si="2"/>
        <v>0</v>
      </c>
      <c r="Q39" s="19">
        <f t="shared" si="2"/>
        <v>0</v>
      </c>
      <c r="R39" s="23">
        <f t="shared" si="1"/>
        <v>642742.42999999993</v>
      </c>
    </row>
    <row r="40" spans="3:19" x14ac:dyDescent="0.25">
      <c r="C40" s="4" t="s">
        <v>8</v>
      </c>
      <c r="D40" s="31">
        <v>10142000</v>
      </c>
      <c r="E40" s="31">
        <v>10142000</v>
      </c>
      <c r="F40" s="31">
        <v>627073.07999999996</v>
      </c>
      <c r="G40" s="27"/>
      <c r="H40" s="27"/>
      <c r="I40" s="14"/>
      <c r="J40" s="14"/>
      <c r="K40" s="31"/>
      <c r="L40" s="14"/>
      <c r="M40" s="14"/>
      <c r="N40" s="31"/>
      <c r="O40" s="31"/>
      <c r="P40" s="31"/>
      <c r="Q40" s="31"/>
      <c r="R40" s="22">
        <f t="shared" si="1"/>
        <v>627073.07999999996</v>
      </c>
    </row>
    <row r="41" spans="3:19" x14ac:dyDescent="0.25">
      <c r="C41" s="4" t="s">
        <v>9</v>
      </c>
      <c r="D41" s="31">
        <v>1400000</v>
      </c>
      <c r="E41" s="31">
        <v>1400000</v>
      </c>
      <c r="F41" s="14"/>
      <c r="G41" s="14"/>
      <c r="H41" s="14"/>
      <c r="I41" s="14"/>
      <c r="J41" s="14"/>
      <c r="K41" s="14"/>
      <c r="L41" s="14"/>
      <c r="M41" s="31"/>
      <c r="N41" s="31"/>
      <c r="O41" s="31"/>
      <c r="P41" s="31"/>
      <c r="Q41" s="31"/>
      <c r="R41" s="22">
        <f t="shared" si="1"/>
        <v>0</v>
      </c>
    </row>
    <row r="42" spans="3:19" x14ac:dyDescent="0.25">
      <c r="C42" s="4" t="s">
        <v>10</v>
      </c>
      <c r="D42" s="31">
        <v>1350000</v>
      </c>
      <c r="E42" s="31">
        <v>1350000</v>
      </c>
      <c r="F42" s="14"/>
      <c r="G42" s="14"/>
      <c r="H42" s="14"/>
      <c r="I42" s="14"/>
      <c r="J42" s="14"/>
      <c r="K42" s="14"/>
      <c r="L42" s="14"/>
      <c r="M42" s="31"/>
      <c r="N42" s="14"/>
      <c r="O42" s="31"/>
      <c r="P42" s="14"/>
      <c r="Q42" s="31"/>
      <c r="R42" s="22">
        <f t="shared" si="1"/>
        <v>0</v>
      </c>
    </row>
    <row r="43" spans="3:19" x14ac:dyDescent="0.25">
      <c r="C43" s="4" t="s">
        <v>11</v>
      </c>
      <c r="D43" s="31">
        <v>220000</v>
      </c>
      <c r="E43" s="31">
        <v>220000</v>
      </c>
      <c r="F43" s="14"/>
      <c r="G43" s="14"/>
      <c r="H43" s="14"/>
      <c r="I43" s="14"/>
      <c r="J43" s="14"/>
      <c r="K43" s="31"/>
      <c r="L43" s="14"/>
      <c r="M43" s="31"/>
      <c r="O43" s="31"/>
      <c r="P43" s="31"/>
      <c r="Q43" s="31"/>
      <c r="R43" s="22">
        <f t="shared" si="1"/>
        <v>0</v>
      </c>
    </row>
    <row r="44" spans="3:19" x14ac:dyDescent="0.25">
      <c r="C44" s="4" t="s">
        <v>12</v>
      </c>
      <c r="D44" s="31">
        <v>215000</v>
      </c>
      <c r="E44" s="31">
        <v>215000</v>
      </c>
      <c r="F44" s="14"/>
      <c r="G44" s="14"/>
      <c r="H44" s="14"/>
      <c r="I44" s="14"/>
      <c r="J44" s="14"/>
      <c r="K44" s="14"/>
      <c r="L44" s="14"/>
      <c r="M44" s="14"/>
      <c r="N44" s="14"/>
      <c r="O44" s="31"/>
      <c r="P44" s="31"/>
      <c r="Q44" s="31"/>
      <c r="R44" s="22">
        <f t="shared" si="1"/>
        <v>0</v>
      </c>
    </row>
    <row r="45" spans="3:19" x14ac:dyDescent="0.25">
      <c r="C45" s="4" t="s">
        <v>13</v>
      </c>
      <c r="D45" s="31">
        <v>850000</v>
      </c>
      <c r="E45" s="31">
        <v>850000</v>
      </c>
      <c r="F45" s="31">
        <v>15669.35</v>
      </c>
      <c r="G45" s="14"/>
      <c r="H45" s="14"/>
      <c r="I45" s="14"/>
      <c r="J45" s="14"/>
      <c r="K45" s="14"/>
      <c r="L45" s="14"/>
      <c r="M45" s="31"/>
      <c r="N45" s="31"/>
      <c r="O45" s="31"/>
      <c r="P45" s="31"/>
      <c r="Q45" s="31"/>
      <c r="R45" s="22">
        <f t="shared" si="1"/>
        <v>15669.35</v>
      </c>
    </row>
    <row r="46" spans="3:19" x14ac:dyDescent="0.25">
      <c r="C46" s="4" t="s">
        <v>14</v>
      </c>
      <c r="D46" s="31">
        <v>550000</v>
      </c>
      <c r="E46" s="31">
        <v>550000</v>
      </c>
      <c r="F46" s="14"/>
      <c r="G46" s="14"/>
      <c r="H46" s="14"/>
      <c r="I46" s="14"/>
      <c r="J46" s="14"/>
      <c r="K46" s="31"/>
      <c r="L46" s="14"/>
      <c r="M46" s="31"/>
      <c r="N46" s="31"/>
      <c r="O46" s="31"/>
      <c r="P46" s="31"/>
      <c r="Q46" s="31"/>
      <c r="R46" s="22">
        <f t="shared" si="1"/>
        <v>0</v>
      </c>
    </row>
    <row r="47" spans="3:19" x14ac:dyDescent="0.25">
      <c r="C47" s="4" t="s">
        <v>15</v>
      </c>
      <c r="D47" s="31">
        <v>2275300</v>
      </c>
      <c r="E47" s="31">
        <v>2275300</v>
      </c>
      <c r="F47" s="14"/>
      <c r="G47" s="14"/>
      <c r="H47" s="14"/>
      <c r="I47" s="14"/>
      <c r="J47" s="14"/>
      <c r="K47" s="31"/>
      <c r="L47" s="14"/>
      <c r="M47" s="31"/>
      <c r="N47" s="31"/>
      <c r="O47" s="31"/>
      <c r="P47" s="31"/>
      <c r="Q47" s="31"/>
      <c r="R47" s="22">
        <f t="shared" si="1"/>
        <v>0</v>
      </c>
    </row>
    <row r="48" spans="3:19" x14ac:dyDescent="0.25">
      <c r="C48" s="4" t="s">
        <v>16</v>
      </c>
      <c r="D48" s="31">
        <v>6850000</v>
      </c>
      <c r="E48" s="31">
        <v>6850000</v>
      </c>
      <c r="F48" s="14"/>
      <c r="G48" s="14"/>
      <c r="H48" s="14"/>
      <c r="I48" s="14"/>
      <c r="J48" s="14"/>
      <c r="K48" s="31"/>
      <c r="L48" s="14"/>
      <c r="M48" s="31"/>
      <c r="N48" s="14"/>
      <c r="O48" s="31"/>
      <c r="P48" s="31"/>
      <c r="Q48" s="31"/>
      <c r="R48" s="22">
        <f t="shared" si="1"/>
        <v>0</v>
      </c>
    </row>
    <row r="49" spans="3:18" x14ac:dyDescent="0.25">
      <c r="C49" s="3" t="s">
        <v>17</v>
      </c>
      <c r="D49" s="19">
        <f>+D50+D51+D55+D56+D57+D58+D59+D60+D61</f>
        <v>20339491</v>
      </c>
      <c r="E49" s="19">
        <f>+E50+E51+E55+E56+E57+E58+E59+E60+E61</f>
        <v>20339491</v>
      </c>
      <c r="F49" s="14">
        <v>0</v>
      </c>
      <c r="G49" s="19">
        <f>+G50+G51+G55+G56+G57+G58+G59+G60</f>
        <v>0</v>
      </c>
      <c r="H49" s="19">
        <f>+H50+H51+H55+H56+H57+H58+H59+H60</f>
        <v>0</v>
      </c>
      <c r="I49" s="19">
        <f t="shared" ref="I49:P49" si="3">+I50+I51+I55+I56+I57+I58+I59+I60+I61</f>
        <v>0</v>
      </c>
      <c r="J49" s="19">
        <f t="shared" si="3"/>
        <v>0</v>
      </c>
      <c r="K49" s="19">
        <f t="shared" si="3"/>
        <v>0</v>
      </c>
      <c r="L49" s="19">
        <f t="shared" si="3"/>
        <v>0</v>
      </c>
      <c r="M49" s="19">
        <f t="shared" si="3"/>
        <v>0</v>
      </c>
      <c r="N49" s="19">
        <f t="shared" si="3"/>
        <v>0</v>
      </c>
      <c r="O49" s="19">
        <f t="shared" si="3"/>
        <v>0</v>
      </c>
      <c r="P49" s="19">
        <f t="shared" si="3"/>
        <v>0</v>
      </c>
      <c r="Q49" s="19">
        <f>+Q50+Q51+Q55+Q57+Q59+Q61+Q58+Q56+Q60</f>
        <v>0</v>
      </c>
      <c r="R49" s="23">
        <f>SUM(F49:Q49)</f>
        <v>0</v>
      </c>
    </row>
    <row r="50" spans="3:18" x14ac:dyDescent="0.25">
      <c r="C50" s="4" t="s">
        <v>18</v>
      </c>
      <c r="D50" s="31">
        <v>495000</v>
      </c>
      <c r="E50" s="31">
        <v>495000</v>
      </c>
      <c r="F50" s="14"/>
      <c r="G50" s="14"/>
      <c r="H50" s="14"/>
      <c r="I50" s="14"/>
      <c r="J50" s="14"/>
      <c r="K50" s="31"/>
      <c r="L50" s="14"/>
      <c r="M50" s="31"/>
      <c r="N50" s="31"/>
      <c r="O50" s="31"/>
      <c r="P50" s="14"/>
      <c r="Q50" s="31"/>
      <c r="R50" s="22">
        <f t="shared" ref="R50:R61" si="4">SUM(F50:Q50)</f>
        <v>0</v>
      </c>
    </row>
    <row r="51" spans="3:18" x14ac:dyDescent="0.25">
      <c r="C51" s="4" t="s">
        <v>19</v>
      </c>
      <c r="D51" s="31">
        <v>1615000</v>
      </c>
      <c r="E51" s="31">
        <v>1615000</v>
      </c>
      <c r="F51" s="14"/>
      <c r="G51" s="14"/>
      <c r="H51" s="14"/>
      <c r="I51" s="14"/>
      <c r="J51" s="14"/>
      <c r="K51" s="14"/>
      <c r="L51" s="14"/>
      <c r="M51" s="31"/>
      <c r="N51" s="31"/>
      <c r="O51" s="14"/>
      <c r="P51" s="14"/>
      <c r="Q51" s="14"/>
      <c r="R51" s="22">
        <f t="shared" si="4"/>
        <v>0</v>
      </c>
    </row>
    <row r="52" spans="3:18" x14ac:dyDescent="0.25">
      <c r="C52" s="4"/>
      <c r="D52" s="31"/>
      <c r="E52" s="31"/>
      <c r="F52" s="14"/>
      <c r="G52" s="14"/>
      <c r="H52" s="14"/>
      <c r="I52" s="14"/>
      <c r="J52" s="14"/>
      <c r="K52" s="14"/>
      <c r="L52" s="14"/>
      <c r="M52" s="31"/>
      <c r="N52" s="31"/>
      <c r="O52" s="14"/>
      <c r="P52" s="14"/>
      <c r="Q52" s="14"/>
      <c r="R52" s="22"/>
    </row>
    <row r="53" spans="3:18" x14ac:dyDescent="0.25">
      <c r="C53" s="47" t="s">
        <v>66</v>
      </c>
      <c r="D53" s="48" t="s">
        <v>94</v>
      </c>
      <c r="E53" s="48" t="s">
        <v>93</v>
      </c>
      <c r="F53" s="62" t="s">
        <v>91</v>
      </c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4"/>
    </row>
    <row r="54" spans="3:18" x14ac:dyDescent="0.25">
      <c r="C54" s="47"/>
      <c r="D54" s="49"/>
      <c r="E54" s="49"/>
      <c r="F54" s="8" t="s">
        <v>79</v>
      </c>
      <c r="G54" s="8" t="s">
        <v>80</v>
      </c>
      <c r="H54" s="8" t="s">
        <v>81</v>
      </c>
      <c r="I54" s="8" t="s">
        <v>82</v>
      </c>
      <c r="J54" s="9" t="s">
        <v>83</v>
      </c>
      <c r="K54" s="8" t="s">
        <v>84</v>
      </c>
      <c r="L54" s="9" t="s">
        <v>85</v>
      </c>
      <c r="M54" s="8" t="s">
        <v>86</v>
      </c>
      <c r="N54" s="8" t="s">
        <v>87</v>
      </c>
      <c r="O54" s="8" t="s">
        <v>88</v>
      </c>
      <c r="P54" s="8" t="s">
        <v>89</v>
      </c>
      <c r="Q54" s="9" t="s">
        <v>90</v>
      </c>
      <c r="R54" s="8" t="s">
        <v>78</v>
      </c>
    </row>
    <row r="55" spans="3:18" x14ac:dyDescent="0.25">
      <c r="C55" s="4" t="s">
        <v>20</v>
      </c>
      <c r="D55" s="31">
        <v>2050000</v>
      </c>
      <c r="E55" s="31">
        <v>2050000</v>
      </c>
      <c r="F55" s="14"/>
      <c r="G55" s="14"/>
      <c r="H55" s="14"/>
      <c r="I55" s="14"/>
      <c r="J55" s="14"/>
      <c r="K55" s="31"/>
      <c r="L55" s="14"/>
      <c r="M55" s="31"/>
      <c r="N55" s="14"/>
      <c r="O55" s="14"/>
      <c r="P55" s="31"/>
      <c r="Q55" s="31"/>
      <c r="R55" s="22">
        <f t="shared" si="4"/>
        <v>0</v>
      </c>
    </row>
    <row r="56" spans="3:18" x14ac:dyDescent="0.25">
      <c r="C56" s="4" t="s">
        <v>21</v>
      </c>
      <c r="D56" s="31">
        <v>40000</v>
      </c>
      <c r="E56" s="31">
        <v>40000</v>
      </c>
      <c r="F56" s="14"/>
      <c r="G56" s="14"/>
      <c r="H56" s="14"/>
      <c r="I56" s="14"/>
      <c r="J56" s="14"/>
      <c r="K56" s="14"/>
      <c r="L56" s="14"/>
      <c r="M56" s="14"/>
      <c r="N56" s="31"/>
      <c r="O56" s="14"/>
      <c r="P56" s="14"/>
      <c r="Q56" s="14"/>
      <c r="R56" s="22">
        <f t="shared" si="4"/>
        <v>0</v>
      </c>
    </row>
    <row r="57" spans="3:18" x14ac:dyDescent="0.25">
      <c r="C57" s="4" t="s">
        <v>22</v>
      </c>
      <c r="D57" s="31">
        <v>660000</v>
      </c>
      <c r="E57" s="31">
        <v>660000</v>
      </c>
      <c r="F57" s="14"/>
      <c r="G57" s="14"/>
      <c r="H57" s="14"/>
      <c r="I57" s="14"/>
      <c r="J57" s="14"/>
      <c r="K57" s="31"/>
      <c r="L57" s="14"/>
      <c r="M57" s="31"/>
      <c r="N57" s="14"/>
      <c r="O57" s="31"/>
      <c r="P57" s="14"/>
      <c r="Q57" s="14"/>
      <c r="R57" s="22">
        <f t="shared" si="4"/>
        <v>0</v>
      </c>
    </row>
    <row r="58" spans="3:18" x14ac:dyDescent="0.25">
      <c r="C58" s="4" t="s">
        <v>23</v>
      </c>
      <c r="D58" s="31">
        <v>1923917</v>
      </c>
      <c r="E58" s="31">
        <v>1923917</v>
      </c>
      <c r="F58" s="14"/>
      <c r="G58" s="14"/>
      <c r="H58" s="14"/>
      <c r="I58" s="14"/>
      <c r="J58" s="14"/>
      <c r="K58" s="14"/>
      <c r="L58" s="14"/>
      <c r="M58" s="31"/>
      <c r="N58" s="14"/>
      <c r="O58" s="31"/>
      <c r="P58" s="31"/>
      <c r="Q58" s="31"/>
      <c r="R58" s="22">
        <f>SUM(F58:Q58)</f>
        <v>0</v>
      </c>
    </row>
    <row r="59" spans="3:18" x14ac:dyDescent="0.25">
      <c r="C59" s="4" t="s">
        <v>24</v>
      </c>
      <c r="D59" s="31">
        <v>6215000</v>
      </c>
      <c r="E59" s="31">
        <v>6215000</v>
      </c>
      <c r="F59" s="14"/>
      <c r="G59" s="14"/>
      <c r="H59" s="14"/>
      <c r="I59" s="14"/>
      <c r="J59" s="14"/>
      <c r="K59" s="31"/>
      <c r="L59" s="14"/>
      <c r="M59" s="31"/>
      <c r="N59" s="31"/>
      <c r="O59" s="31"/>
      <c r="P59" s="31"/>
      <c r="Q59" s="31"/>
      <c r="R59" s="22">
        <f t="shared" si="4"/>
        <v>0</v>
      </c>
    </row>
    <row r="60" spans="3:18" x14ac:dyDescent="0.25">
      <c r="C60" s="4" t="s">
        <v>25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23">
        <f t="shared" si="4"/>
        <v>0</v>
      </c>
    </row>
    <row r="61" spans="3:18" x14ac:dyDescent="0.25">
      <c r="C61" s="4" t="s">
        <v>26</v>
      </c>
      <c r="D61" s="31">
        <v>7340574</v>
      </c>
      <c r="E61" s="31">
        <v>7340574</v>
      </c>
      <c r="F61" s="14"/>
      <c r="G61" s="14"/>
      <c r="H61" s="14"/>
      <c r="I61" s="14"/>
      <c r="J61" s="14"/>
      <c r="K61" s="31"/>
      <c r="L61" s="14"/>
      <c r="M61" s="31"/>
      <c r="N61" s="31"/>
      <c r="O61" s="31"/>
      <c r="P61" s="31"/>
      <c r="Q61" s="31"/>
      <c r="R61" s="22">
        <f t="shared" si="4"/>
        <v>0</v>
      </c>
    </row>
    <row r="62" spans="3:18" x14ac:dyDescent="0.25">
      <c r="C62" s="3" t="s">
        <v>27</v>
      </c>
      <c r="D62" s="19">
        <f>+D63</f>
        <v>310000</v>
      </c>
      <c r="E62" s="19">
        <f>+E63</f>
        <v>310000</v>
      </c>
      <c r="F62" s="14">
        <v>0</v>
      </c>
      <c r="G62" s="14">
        <v>0</v>
      </c>
      <c r="H62" s="19">
        <f>+H63+H64+H65+H66+H67+H68+H69+H70</f>
        <v>0</v>
      </c>
      <c r="I62" s="19">
        <f>+I63+I64+I65+I66+I67+I68+I69+I70</f>
        <v>0</v>
      </c>
      <c r="J62" s="19"/>
      <c r="K62" s="19"/>
      <c r="L62" s="19">
        <f>+L63</f>
        <v>0</v>
      </c>
      <c r="M62" s="19">
        <f>+M63+M64+M65+M66+M67+M68+M69+M70</f>
        <v>0</v>
      </c>
      <c r="N62" s="14">
        <f>+N63+N64+N65+N66+N67+N68+N69+N70</f>
        <v>0</v>
      </c>
      <c r="O62" s="14">
        <f>+O63+O64+O65+O66+O67+O68+O69+O70</f>
        <v>0</v>
      </c>
      <c r="P62" s="14">
        <f>+P63+P64+P65+P66+P67+P68+P69+P70</f>
        <v>0</v>
      </c>
      <c r="Q62" s="14">
        <f t="shared" ref="Q62" si="5">+Q63+Q64+Q65+Q66+Q67+Q68+Q69+Q70</f>
        <v>0</v>
      </c>
      <c r="R62" s="22">
        <f t="shared" ref="R62:R67" si="6">SUM(F62:Q62)</f>
        <v>0</v>
      </c>
    </row>
    <row r="63" spans="3:18" x14ac:dyDescent="0.25">
      <c r="C63" s="4" t="s">
        <v>28</v>
      </c>
      <c r="D63" s="31">
        <v>310000</v>
      </c>
      <c r="E63" s="31">
        <v>310000</v>
      </c>
      <c r="F63" s="14">
        <v>0</v>
      </c>
      <c r="G63" s="14">
        <v>0</v>
      </c>
      <c r="H63" s="14"/>
      <c r="I63" s="14"/>
      <c r="J63" s="19"/>
      <c r="K63" s="14"/>
      <c r="L63" s="14"/>
      <c r="M63" s="31"/>
      <c r="N63" s="14"/>
      <c r="O63" s="14"/>
      <c r="P63" s="14"/>
      <c r="Q63" s="14"/>
      <c r="R63" s="22"/>
    </row>
    <row r="64" spans="3:18" hidden="1" x14ac:dyDescent="0.25">
      <c r="C64" s="4" t="s">
        <v>29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9"/>
      <c r="K64" s="14">
        <v>0</v>
      </c>
      <c r="L64" s="14">
        <v>0</v>
      </c>
      <c r="M64" s="14">
        <v>0</v>
      </c>
      <c r="N64" s="14">
        <f t="shared" ref="N64:N77" si="7">+N65+N66+N67+N68+N69+N70+N71+N72</f>
        <v>0</v>
      </c>
      <c r="O64" s="14">
        <v>0</v>
      </c>
      <c r="P64" s="14">
        <v>0</v>
      </c>
      <c r="Q64" s="14">
        <v>0</v>
      </c>
      <c r="R64" s="22">
        <f t="shared" si="6"/>
        <v>0</v>
      </c>
    </row>
    <row r="65" spans="3:18" hidden="1" x14ac:dyDescent="0.25">
      <c r="C65" s="4" t="s">
        <v>30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9"/>
      <c r="K65" s="14">
        <v>0</v>
      </c>
      <c r="L65" s="14">
        <v>0</v>
      </c>
      <c r="M65" s="14">
        <v>0</v>
      </c>
      <c r="N65" s="14">
        <f t="shared" si="7"/>
        <v>0</v>
      </c>
      <c r="O65" s="14">
        <v>0</v>
      </c>
      <c r="P65" s="14">
        <v>0</v>
      </c>
      <c r="Q65" s="14">
        <v>0</v>
      </c>
      <c r="R65" s="22">
        <f t="shared" si="6"/>
        <v>0</v>
      </c>
    </row>
    <row r="66" spans="3:18" hidden="1" x14ac:dyDescent="0.25">
      <c r="C66" s="4" t="s">
        <v>31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9"/>
      <c r="K66" s="14">
        <v>0</v>
      </c>
      <c r="L66" s="14">
        <v>0</v>
      </c>
      <c r="M66" s="14">
        <v>0</v>
      </c>
      <c r="N66" s="14">
        <f t="shared" si="7"/>
        <v>0</v>
      </c>
      <c r="O66" s="14">
        <v>0</v>
      </c>
      <c r="P66" s="14">
        <v>0</v>
      </c>
      <c r="Q66" s="14">
        <v>0</v>
      </c>
      <c r="R66" s="22">
        <f t="shared" si="6"/>
        <v>0</v>
      </c>
    </row>
    <row r="67" spans="3:18" hidden="1" x14ac:dyDescent="0.25">
      <c r="C67" s="4" t="s">
        <v>32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9"/>
      <c r="K67" s="14">
        <v>0</v>
      </c>
      <c r="L67" s="14">
        <v>0</v>
      </c>
      <c r="M67" s="14">
        <v>0</v>
      </c>
      <c r="N67" s="14">
        <f t="shared" si="7"/>
        <v>0</v>
      </c>
      <c r="O67" s="14">
        <v>0</v>
      </c>
      <c r="P67" s="14">
        <v>0</v>
      </c>
      <c r="Q67" s="14">
        <v>0</v>
      </c>
      <c r="R67" s="22">
        <f t="shared" si="6"/>
        <v>0</v>
      </c>
    </row>
    <row r="68" spans="3:18" hidden="1" x14ac:dyDescent="0.25">
      <c r="C68" s="4" t="s">
        <v>33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9"/>
      <c r="K68" s="14">
        <v>0</v>
      </c>
      <c r="L68" s="14">
        <v>0</v>
      </c>
      <c r="M68" s="14">
        <v>0</v>
      </c>
      <c r="N68" s="14">
        <f t="shared" si="7"/>
        <v>0</v>
      </c>
      <c r="O68" s="14">
        <v>0</v>
      </c>
      <c r="P68" s="14">
        <v>0</v>
      </c>
      <c r="Q68" s="14">
        <v>0</v>
      </c>
      <c r="R68" s="22">
        <f t="shared" ref="R68:R98" si="8">SUM(F68:Q68)</f>
        <v>0</v>
      </c>
    </row>
    <row r="69" spans="3:18" hidden="1" x14ac:dyDescent="0.25">
      <c r="C69" s="4" t="s">
        <v>34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9"/>
      <c r="K69" s="14">
        <v>0</v>
      </c>
      <c r="L69" s="14">
        <v>0</v>
      </c>
      <c r="M69" s="14">
        <v>0</v>
      </c>
      <c r="N69" s="14">
        <f t="shared" si="7"/>
        <v>0</v>
      </c>
      <c r="O69" s="14">
        <v>0</v>
      </c>
      <c r="P69" s="14">
        <v>0</v>
      </c>
      <c r="Q69" s="14">
        <v>0</v>
      </c>
      <c r="R69" s="22">
        <f t="shared" si="8"/>
        <v>0</v>
      </c>
    </row>
    <row r="70" spans="3:18" hidden="1" x14ac:dyDescent="0.25">
      <c r="C70" s="4" t="s">
        <v>35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9"/>
      <c r="K70" s="14">
        <v>0</v>
      </c>
      <c r="L70" s="14">
        <v>0</v>
      </c>
      <c r="M70" s="14">
        <v>0</v>
      </c>
      <c r="N70" s="14">
        <f t="shared" si="7"/>
        <v>0</v>
      </c>
      <c r="O70" s="14">
        <v>0</v>
      </c>
      <c r="P70" s="14">
        <v>0</v>
      </c>
      <c r="Q70" s="14">
        <v>0</v>
      </c>
      <c r="R70" s="22">
        <f t="shared" si="8"/>
        <v>0</v>
      </c>
    </row>
    <row r="71" spans="3:18" hidden="1" x14ac:dyDescent="0.25">
      <c r="C71" s="3" t="s">
        <v>36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9"/>
      <c r="K71" s="14">
        <v>0</v>
      </c>
      <c r="L71" s="14">
        <v>0</v>
      </c>
      <c r="M71" s="14">
        <v>0</v>
      </c>
      <c r="N71" s="14">
        <f t="shared" si="7"/>
        <v>0</v>
      </c>
      <c r="O71" s="14">
        <v>0</v>
      </c>
      <c r="P71" s="14">
        <v>0</v>
      </c>
      <c r="Q71" s="14">
        <v>0</v>
      </c>
      <c r="R71" s="22">
        <f t="shared" si="8"/>
        <v>0</v>
      </c>
    </row>
    <row r="72" spans="3:18" hidden="1" x14ac:dyDescent="0.25">
      <c r="C72" s="4" t="s">
        <v>37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9"/>
      <c r="K72" s="14">
        <v>0</v>
      </c>
      <c r="L72" s="14">
        <v>0</v>
      </c>
      <c r="M72" s="14">
        <v>0</v>
      </c>
      <c r="N72" s="14">
        <f t="shared" si="7"/>
        <v>0</v>
      </c>
      <c r="O72" s="14">
        <v>0</v>
      </c>
      <c r="P72" s="14">
        <v>0</v>
      </c>
      <c r="Q72" s="14">
        <v>0</v>
      </c>
      <c r="R72" s="22">
        <f t="shared" si="8"/>
        <v>0</v>
      </c>
    </row>
    <row r="73" spans="3:18" hidden="1" x14ac:dyDescent="0.25">
      <c r="C73" s="4" t="s">
        <v>38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9"/>
      <c r="K73" s="14">
        <v>0</v>
      </c>
      <c r="L73" s="14">
        <v>0</v>
      </c>
      <c r="M73" s="14">
        <v>0</v>
      </c>
      <c r="N73" s="14">
        <f t="shared" si="7"/>
        <v>0</v>
      </c>
      <c r="O73" s="14">
        <v>0</v>
      </c>
      <c r="P73" s="14">
        <v>0</v>
      </c>
      <c r="Q73" s="14">
        <v>0</v>
      </c>
      <c r="R73" s="22">
        <f t="shared" si="8"/>
        <v>0</v>
      </c>
    </row>
    <row r="74" spans="3:18" hidden="1" x14ac:dyDescent="0.25">
      <c r="C74" s="4" t="s">
        <v>39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9"/>
      <c r="K74" s="14">
        <v>0</v>
      </c>
      <c r="L74" s="14">
        <v>0</v>
      </c>
      <c r="M74" s="14">
        <v>0</v>
      </c>
      <c r="N74" s="14">
        <f t="shared" si="7"/>
        <v>0</v>
      </c>
      <c r="O74" s="14">
        <v>0</v>
      </c>
      <c r="P74" s="14">
        <v>0</v>
      </c>
      <c r="Q74" s="14">
        <v>0</v>
      </c>
      <c r="R74" s="22">
        <f t="shared" si="8"/>
        <v>0</v>
      </c>
    </row>
    <row r="75" spans="3:18" hidden="1" x14ac:dyDescent="0.25">
      <c r="C75" s="4" t="s">
        <v>40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9"/>
      <c r="K75" s="14">
        <v>0</v>
      </c>
      <c r="L75" s="14">
        <v>0</v>
      </c>
      <c r="M75" s="14">
        <v>0</v>
      </c>
      <c r="N75" s="14">
        <f t="shared" si="7"/>
        <v>0</v>
      </c>
      <c r="O75" s="14">
        <v>0</v>
      </c>
      <c r="P75" s="14">
        <v>0</v>
      </c>
      <c r="Q75" s="14">
        <v>0</v>
      </c>
      <c r="R75" s="22">
        <f t="shared" si="8"/>
        <v>0</v>
      </c>
    </row>
    <row r="76" spans="3:18" hidden="1" x14ac:dyDescent="0.25">
      <c r="C76" s="4" t="s">
        <v>41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9"/>
      <c r="K76" s="14">
        <v>0</v>
      </c>
      <c r="L76" s="14">
        <v>0</v>
      </c>
      <c r="M76" s="14">
        <v>0</v>
      </c>
      <c r="N76" s="14">
        <f t="shared" si="7"/>
        <v>0</v>
      </c>
      <c r="O76" s="14">
        <v>0</v>
      </c>
      <c r="P76" s="14">
        <v>0</v>
      </c>
      <c r="Q76" s="14">
        <v>0</v>
      </c>
      <c r="R76" s="22">
        <f t="shared" si="8"/>
        <v>0</v>
      </c>
    </row>
    <row r="77" spans="3:18" hidden="1" x14ac:dyDescent="0.25">
      <c r="C77" s="4" t="s">
        <v>42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9"/>
      <c r="K77" s="14">
        <v>0</v>
      </c>
      <c r="L77" s="14">
        <v>0</v>
      </c>
      <c r="M77" s="14">
        <v>0</v>
      </c>
      <c r="N77" s="14">
        <f t="shared" si="7"/>
        <v>0</v>
      </c>
      <c r="O77" s="14">
        <v>0</v>
      </c>
      <c r="P77" s="14">
        <v>0</v>
      </c>
      <c r="Q77" s="14">
        <v>0</v>
      </c>
      <c r="R77" s="22">
        <f t="shared" si="8"/>
        <v>0</v>
      </c>
    </row>
    <row r="78" spans="3:18" x14ac:dyDescent="0.25">
      <c r="C78" s="3" t="s">
        <v>43</v>
      </c>
      <c r="D78" s="19">
        <f>+D79+D80+D81+D82+D83+D84+D85+D86+D87</f>
        <v>4210920</v>
      </c>
      <c r="E78" s="19">
        <f>+E79+E80+E81+E82+E83+E84+E85+E86+E87</f>
        <v>4210920</v>
      </c>
      <c r="F78" s="14">
        <v>0</v>
      </c>
      <c r="G78" s="14">
        <v>0</v>
      </c>
      <c r="H78" s="19">
        <f t="shared" ref="H78:P78" si="9">+H79+H80+H81+H82+H83+H84+H85+H86+H87+H88+H89+H90+H92</f>
        <v>0</v>
      </c>
      <c r="I78" s="19">
        <f>+I79+I80+I81+I82+I83+I84+I85+I86+I87+I88+I89+I90+I92</f>
        <v>0</v>
      </c>
      <c r="J78" s="19">
        <f t="shared" si="9"/>
        <v>0</v>
      </c>
      <c r="K78" s="19">
        <f>+K79+K80+K81+K82+K83+K84</f>
        <v>0</v>
      </c>
      <c r="L78" s="19">
        <f>+L79+L83+L87</f>
        <v>0</v>
      </c>
      <c r="M78" s="19">
        <f>+M79+M80+M81+M82+M83+M84+M85+M86+M87+M88+M89+M90+M92</f>
        <v>0</v>
      </c>
      <c r="N78" s="19">
        <f t="shared" si="9"/>
        <v>0</v>
      </c>
      <c r="O78" s="19">
        <f>+O79+O80+O81+O82+O83+O84+O85+O86+O87+O88+O89+O90+O92</f>
        <v>0</v>
      </c>
      <c r="P78" s="19">
        <f t="shared" si="9"/>
        <v>0</v>
      </c>
      <c r="Q78" s="19">
        <f>+Q79+Q80+Q81+Q82+Q83+Q84+Q87</f>
        <v>0</v>
      </c>
      <c r="R78" s="23">
        <f t="shared" si="8"/>
        <v>0</v>
      </c>
    </row>
    <row r="79" spans="3:18" x14ac:dyDescent="0.25">
      <c r="C79" s="4" t="s">
        <v>44</v>
      </c>
      <c r="D79" s="31">
        <v>2604500</v>
      </c>
      <c r="E79" s="31">
        <v>2604500</v>
      </c>
      <c r="F79" s="14">
        <v>0</v>
      </c>
      <c r="G79" s="14">
        <v>0</v>
      </c>
      <c r="H79" s="14">
        <v>0</v>
      </c>
      <c r="I79" s="14"/>
      <c r="J79" s="14"/>
      <c r="K79" s="31"/>
      <c r="L79" s="27"/>
      <c r="M79" s="31"/>
      <c r="N79" s="14"/>
      <c r="O79" s="31"/>
      <c r="P79" s="14"/>
      <c r="Q79" s="31"/>
      <c r="R79" s="22">
        <f t="shared" si="8"/>
        <v>0</v>
      </c>
    </row>
    <row r="80" spans="3:18" x14ac:dyDescent="0.25">
      <c r="C80" s="4" t="s">
        <v>45</v>
      </c>
      <c r="D80" s="31">
        <v>494342</v>
      </c>
      <c r="E80" s="31">
        <v>494342</v>
      </c>
      <c r="F80" s="14"/>
      <c r="G80" s="14">
        <v>0</v>
      </c>
      <c r="H80" s="14">
        <v>0</v>
      </c>
      <c r="I80" s="14"/>
      <c r="J80" s="14"/>
      <c r="K80" s="14"/>
      <c r="L80" s="19"/>
      <c r="M80" s="31"/>
      <c r="N80" s="14"/>
      <c r="O80" s="14"/>
      <c r="P80" s="14"/>
      <c r="Q80" s="14"/>
      <c r="R80" s="22">
        <f t="shared" si="8"/>
        <v>0</v>
      </c>
    </row>
    <row r="81" spans="3:18" x14ac:dyDescent="0.25">
      <c r="C81" s="4" t="s">
        <v>46</v>
      </c>
      <c r="D81" s="31">
        <v>65370</v>
      </c>
      <c r="E81" s="31">
        <v>65370</v>
      </c>
      <c r="F81" s="14">
        <v>0</v>
      </c>
      <c r="G81" s="14">
        <v>0</v>
      </c>
      <c r="H81" s="14">
        <v>0</v>
      </c>
      <c r="I81" s="14"/>
      <c r="J81" s="14"/>
      <c r="K81" s="14"/>
      <c r="L81" s="19"/>
      <c r="M81" s="14"/>
      <c r="N81" s="14"/>
      <c r="O81" s="14"/>
      <c r="P81" s="14"/>
      <c r="Q81" s="14"/>
      <c r="R81" s="22">
        <f t="shared" si="8"/>
        <v>0</v>
      </c>
    </row>
    <row r="82" spans="3:18" x14ac:dyDescent="0.25">
      <c r="C82" s="4" t="s">
        <v>47</v>
      </c>
      <c r="D82" s="31">
        <v>164773</v>
      </c>
      <c r="E82" s="31">
        <v>164773</v>
      </c>
      <c r="F82" s="14">
        <v>0</v>
      </c>
      <c r="G82" s="14">
        <v>0</v>
      </c>
      <c r="H82" s="14">
        <v>0</v>
      </c>
      <c r="I82" s="14"/>
      <c r="J82" s="14"/>
      <c r="K82" s="14"/>
      <c r="L82" s="19"/>
      <c r="M82" s="14"/>
      <c r="N82" s="14"/>
      <c r="O82" s="14"/>
      <c r="P82" s="14"/>
      <c r="Q82" s="14"/>
      <c r="R82" s="22">
        <f t="shared" si="8"/>
        <v>0</v>
      </c>
    </row>
    <row r="83" spans="3:18" x14ac:dyDescent="0.25">
      <c r="C83" s="4" t="s">
        <v>48</v>
      </c>
      <c r="D83" s="31">
        <v>766935</v>
      </c>
      <c r="E83" s="31">
        <v>766935</v>
      </c>
      <c r="F83" s="14">
        <v>0</v>
      </c>
      <c r="G83" s="14">
        <v>0</v>
      </c>
      <c r="H83" s="14"/>
      <c r="I83" s="14"/>
      <c r="J83" s="14"/>
      <c r="K83" s="31"/>
      <c r="L83" s="27"/>
      <c r="M83" s="14"/>
      <c r="N83" s="14"/>
      <c r="O83" s="31"/>
      <c r="P83" s="31"/>
      <c r="Q83" s="31"/>
      <c r="R83" s="22">
        <f t="shared" si="8"/>
        <v>0</v>
      </c>
    </row>
    <row r="84" spans="3:18" x14ac:dyDescent="0.25">
      <c r="C84" s="4" t="s">
        <v>49</v>
      </c>
      <c r="D84" s="31">
        <v>100000</v>
      </c>
      <c r="E84" s="31">
        <v>100000</v>
      </c>
      <c r="F84" s="14">
        <v>0</v>
      </c>
      <c r="G84" s="14">
        <v>0</v>
      </c>
      <c r="H84" s="14"/>
      <c r="I84" s="14"/>
      <c r="J84" s="14"/>
      <c r="K84" s="31"/>
      <c r="L84" s="19"/>
      <c r="M84" s="14"/>
      <c r="N84" s="14"/>
      <c r="O84" s="31"/>
      <c r="P84" s="14"/>
      <c r="Q84" s="14"/>
      <c r="R84" s="22">
        <f t="shared" si="8"/>
        <v>0</v>
      </c>
    </row>
    <row r="85" spans="3:18" x14ac:dyDescent="0.25">
      <c r="C85" s="4" t="s">
        <v>50</v>
      </c>
      <c r="D85" s="31">
        <v>15000</v>
      </c>
      <c r="E85" s="31">
        <v>15000</v>
      </c>
      <c r="F85" s="14">
        <v>0</v>
      </c>
      <c r="G85" s="14">
        <v>0</v>
      </c>
      <c r="H85" s="14"/>
      <c r="I85" s="14"/>
      <c r="J85" s="14"/>
      <c r="K85" s="14"/>
      <c r="L85" s="19"/>
      <c r="M85" s="14"/>
      <c r="N85" s="14"/>
      <c r="O85" s="14"/>
      <c r="P85" s="14"/>
      <c r="Q85" s="14"/>
      <c r="R85" s="22">
        <f>SUM(F85:Q85)</f>
        <v>0</v>
      </c>
    </row>
    <row r="86" spans="3:18" x14ac:dyDescent="0.25">
      <c r="C86" s="4" t="s">
        <v>51</v>
      </c>
      <c r="D86" s="14"/>
      <c r="E86" s="31"/>
      <c r="F86" s="14">
        <v>0</v>
      </c>
      <c r="G86" s="14">
        <v>0</v>
      </c>
      <c r="H86" s="14"/>
      <c r="I86" s="14"/>
      <c r="J86" s="14"/>
      <c r="K86" s="14"/>
      <c r="L86" s="19"/>
      <c r="M86" s="14"/>
      <c r="N86" s="14"/>
      <c r="O86" s="14"/>
      <c r="P86" s="14"/>
      <c r="Q86" s="14"/>
      <c r="R86" s="22">
        <f>SUM(F86:Q86)</f>
        <v>0</v>
      </c>
    </row>
    <row r="87" spans="3:18" x14ac:dyDescent="0.25">
      <c r="C87" s="4" t="s">
        <v>52</v>
      </c>
      <c r="D87" s="14"/>
      <c r="E87" s="31"/>
      <c r="F87" s="14">
        <v>0</v>
      </c>
      <c r="G87" s="14">
        <v>0</v>
      </c>
      <c r="H87" s="14"/>
      <c r="I87" s="14"/>
      <c r="J87" s="14"/>
      <c r="K87" s="14"/>
      <c r="L87" s="27"/>
      <c r="M87" s="14"/>
      <c r="N87" s="14"/>
      <c r="O87" s="31"/>
      <c r="P87" s="14"/>
      <c r="Q87" s="14"/>
      <c r="R87" s="22">
        <f>SUM(F87:Q87)</f>
        <v>0</v>
      </c>
    </row>
    <row r="88" spans="3:18" hidden="1" x14ac:dyDescent="0.25">
      <c r="C88" s="3" t="s">
        <v>53</v>
      </c>
      <c r="D88" s="14">
        <f>+D89+D90+D91+D92</f>
        <v>0</v>
      </c>
      <c r="E88" s="14">
        <v>0</v>
      </c>
      <c r="F88" s="14">
        <v>0</v>
      </c>
      <c r="G88" s="14">
        <v>0</v>
      </c>
      <c r="H88" s="14"/>
      <c r="I88" s="14"/>
      <c r="J88" s="14"/>
      <c r="K88" s="14"/>
      <c r="L88" s="19"/>
      <c r="M88" s="14"/>
      <c r="N88" s="14"/>
      <c r="O88" s="14"/>
      <c r="P88" s="14"/>
      <c r="Q88" s="14"/>
      <c r="R88" s="22">
        <f t="shared" ref="R88:R95" si="10">SUM(F88:Q88)</f>
        <v>0</v>
      </c>
    </row>
    <row r="89" spans="3:18" hidden="1" x14ac:dyDescent="0.25">
      <c r="C89" s="4" t="s">
        <v>54</v>
      </c>
      <c r="D89" s="14">
        <v>0</v>
      </c>
      <c r="E89" s="14">
        <v>0</v>
      </c>
      <c r="F89" s="14">
        <v>0</v>
      </c>
      <c r="G89" s="14">
        <v>0</v>
      </c>
      <c r="H89" s="14"/>
      <c r="I89" s="14"/>
      <c r="J89" s="14"/>
      <c r="K89" s="14"/>
      <c r="L89" s="19"/>
      <c r="M89" s="14"/>
      <c r="N89" s="14"/>
      <c r="O89" s="14"/>
      <c r="P89" s="14"/>
      <c r="Q89" s="14"/>
      <c r="R89" s="22">
        <f t="shared" si="10"/>
        <v>0</v>
      </c>
    </row>
    <row r="90" spans="3:18" hidden="1" x14ac:dyDescent="0.25">
      <c r="C90" s="4" t="s">
        <v>55</v>
      </c>
      <c r="D90" s="14">
        <v>0</v>
      </c>
      <c r="E90" s="14">
        <v>0</v>
      </c>
      <c r="F90" s="14">
        <v>0</v>
      </c>
      <c r="G90" s="14">
        <v>0</v>
      </c>
      <c r="H90" s="14"/>
      <c r="I90" s="14"/>
      <c r="J90" s="14"/>
      <c r="K90" s="14"/>
      <c r="L90" s="19"/>
      <c r="M90" s="14"/>
      <c r="N90" s="14"/>
      <c r="O90" s="14"/>
      <c r="P90" s="14"/>
      <c r="Q90" s="14"/>
      <c r="R90" s="22">
        <f t="shared" si="10"/>
        <v>0</v>
      </c>
    </row>
    <row r="91" spans="3:18" hidden="1" x14ac:dyDescent="0.25">
      <c r="C91" s="4" t="s">
        <v>56</v>
      </c>
      <c r="D91" s="14">
        <v>0</v>
      </c>
      <c r="E91" s="14">
        <v>0</v>
      </c>
      <c r="F91" s="14">
        <v>0</v>
      </c>
      <c r="G91" s="14">
        <v>0</v>
      </c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22">
        <f t="shared" si="10"/>
        <v>0</v>
      </c>
    </row>
    <row r="92" spans="3:18" hidden="1" x14ac:dyDescent="0.25">
      <c r="C92" s="4" t="s">
        <v>57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/>
      <c r="J92" s="14"/>
      <c r="K92" s="14"/>
      <c r="L92" s="14"/>
      <c r="M92" s="14"/>
      <c r="N92" s="14"/>
      <c r="O92" s="14"/>
      <c r="P92" s="14"/>
      <c r="Q92" s="14"/>
      <c r="R92" s="22">
        <f t="shared" si="10"/>
        <v>0</v>
      </c>
    </row>
    <row r="93" spans="3:18" hidden="1" x14ac:dyDescent="0.25">
      <c r="C93" s="3" t="s">
        <v>58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22">
        <f t="shared" si="10"/>
        <v>0</v>
      </c>
    </row>
    <row r="94" spans="3:18" hidden="1" x14ac:dyDescent="0.25">
      <c r="C94" s="4" t="s">
        <v>59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22">
        <f t="shared" si="10"/>
        <v>0</v>
      </c>
    </row>
    <row r="95" spans="3:18" hidden="1" x14ac:dyDescent="0.25">
      <c r="C95" s="4" t="s">
        <v>60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22">
        <f t="shared" si="10"/>
        <v>0</v>
      </c>
    </row>
    <row r="96" spans="3:18" s="20" customFormat="1" x14ac:dyDescent="0.25">
      <c r="C96" s="3" t="s">
        <v>61</v>
      </c>
      <c r="D96" s="19">
        <v>0</v>
      </c>
      <c r="E96" s="19">
        <f>+E99</f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22">
        <f>SUM(F96:Q96)</f>
        <v>0</v>
      </c>
    </row>
    <row r="97" spans="3:18" hidden="1" x14ac:dyDescent="0.25">
      <c r="C97" s="4" t="s">
        <v>62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22">
        <f t="shared" si="8"/>
        <v>0</v>
      </c>
    </row>
    <row r="98" spans="3:18" hidden="1" x14ac:dyDescent="0.25">
      <c r="C98" s="4" t="s">
        <v>63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22">
        <f t="shared" si="8"/>
        <v>0</v>
      </c>
    </row>
    <row r="99" spans="3:18" x14ac:dyDescent="0.25">
      <c r="C99" s="4" t="s">
        <v>64</v>
      </c>
      <c r="D99" s="14">
        <v>0</v>
      </c>
      <c r="E99" s="14"/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22">
        <f>SUM(F99:Q99)</f>
        <v>0</v>
      </c>
    </row>
    <row r="100" spans="3:18" hidden="1" x14ac:dyDescent="0.25">
      <c r="C100" s="1" t="s">
        <v>67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2">
        <f>SUM(F100:Q100)</f>
        <v>0</v>
      </c>
    </row>
    <row r="101" spans="3:18" hidden="1" x14ac:dyDescent="0.25">
      <c r="C101" s="3" t="s">
        <v>68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22">
        <f t="shared" ref="R101:R108" si="11">SUM(F101:Q101)</f>
        <v>0</v>
      </c>
    </row>
    <row r="102" spans="3:18" hidden="1" x14ac:dyDescent="0.25">
      <c r="C102" s="4" t="s">
        <v>69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22">
        <f t="shared" si="11"/>
        <v>0</v>
      </c>
    </row>
    <row r="103" spans="3:18" hidden="1" x14ac:dyDescent="0.25">
      <c r="C103" s="4" t="s">
        <v>70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22">
        <f t="shared" si="11"/>
        <v>0</v>
      </c>
    </row>
    <row r="104" spans="3:18" hidden="1" x14ac:dyDescent="0.25">
      <c r="C104" s="3" t="s">
        <v>71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22">
        <f t="shared" si="11"/>
        <v>0</v>
      </c>
    </row>
    <row r="105" spans="3:18" hidden="1" x14ac:dyDescent="0.25">
      <c r="C105" s="4" t="s">
        <v>72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22">
        <f t="shared" si="11"/>
        <v>0</v>
      </c>
    </row>
    <row r="106" spans="3:18" hidden="1" x14ac:dyDescent="0.25">
      <c r="C106" s="4" t="s">
        <v>73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22">
        <f t="shared" si="11"/>
        <v>0</v>
      </c>
    </row>
    <row r="107" spans="3:18" hidden="1" x14ac:dyDescent="0.25">
      <c r="C107" s="3" t="s">
        <v>74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22">
        <f t="shared" si="11"/>
        <v>0</v>
      </c>
    </row>
    <row r="108" spans="3:18" hidden="1" x14ac:dyDescent="0.25">
      <c r="C108" s="4" t="s">
        <v>75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22">
        <f t="shared" si="11"/>
        <v>0</v>
      </c>
    </row>
    <row r="109" spans="3:18" x14ac:dyDescent="0.25">
      <c r="C109" s="25" t="s">
        <v>65</v>
      </c>
      <c r="D109" s="29">
        <f>+D78+D62+D49+D33+D39</f>
        <v>156000000</v>
      </c>
      <c r="E109" s="29">
        <f>+E78+E62+E49+E33+E39+E96</f>
        <v>156000000</v>
      </c>
      <c r="F109" s="28">
        <f t="shared" ref="F109:Q109" si="12">+F78+F62+F49+F33+F39</f>
        <v>7494155.5599999996</v>
      </c>
      <c r="G109" s="28">
        <f t="shared" si="12"/>
        <v>0</v>
      </c>
      <c r="H109" s="28">
        <f t="shared" si="12"/>
        <v>0</v>
      </c>
      <c r="I109" s="28">
        <f t="shared" si="12"/>
        <v>0</v>
      </c>
      <c r="J109" s="28">
        <f t="shared" si="12"/>
        <v>0</v>
      </c>
      <c r="K109" s="28">
        <f t="shared" si="12"/>
        <v>0</v>
      </c>
      <c r="L109" s="28">
        <f t="shared" si="12"/>
        <v>0</v>
      </c>
      <c r="M109" s="28">
        <f t="shared" si="12"/>
        <v>0</v>
      </c>
      <c r="N109" s="28">
        <f t="shared" si="12"/>
        <v>0</v>
      </c>
      <c r="O109" s="28">
        <f t="shared" si="12"/>
        <v>0</v>
      </c>
      <c r="P109" s="28">
        <f t="shared" si="12"/>
        <v>0</v>
      </c>
      <c r="Q109" s="28">
        <f t="shared" si="12"/>
        <v>0</v>
      </c>
      <c r="R109" s="28">
        <f>+F109+G109+H109+I109+J109+K109+L109+M109+N109+O109+P109+Q109</f>
        <v>7494155.5599999996</v>
      </c>
    </row>
    <row r="115" spans="3:10" x14ac:dyDescent="0.25">
      <c r="C115" t="s">
        <v>100</v>
      </c>
      <c r="D115" s="14"/>
      <c r="H115" t="s">
        <v>109</v>
      </c>
      <c r="I115" s="21"/>
      <c r="J115" s="21"/>
    </row>
    <row r="116" spans="3:10" x14ac:dyDescent="0.25">
      <c r="C116" t="s">
        <v>105</v>
      </c>
      <c r="D116" s="14"/>
      <c r="I116" s="21" t="s">
        <v>106</v>
      </c>
      <c r="J116" s="21"/>
    </row>
    <row r="117" spans="3:10" x14ac:dyDescent="0.25">
      <c r="C117" s="20" t="s">
        <v>107</v>
      </c>
      <c r="D117" s="14"/>
      <c r="I117" s="24" t="s">
        <v>130</v>
      </c>
      <c r="J117" s="21"/>
    </row>
    <row r="118" spans="3:10" x14ac:dyDescent="0.25">
      <c r="C118" t="s">
        <v>131</v>
      </c>
      <c r="D118" s="14"/>
      <c r="I118" s="21" t="s">
        <v>108</v>
      </c>
      <c r="J118" s="21"/>
    </row>
    <row r="119" spans="3:10" ht="15.75" thickBot="1" x14ac:dyDescent="0.3"/>
    <row r="120" spans="3:10" ht="15.75" thickBot="1" x14ac:dyDescent="0.3">
      <c r="C120" s="13" t="s">
        <v>95</v>
      </c>
    </row>
    <row r="121" spans="3:10" ht="30.75" thickBot="1" x14ac:dyDescent="0.3">
      <c r="C121" s="11" t="s">
        <v>96</v>
      </c>
    </row>
    <row r="122" spans="3:10" ht="60.75" thickBot="1" x14ac:dyDescent="0.3">
      <c r="C122" s="12" t="s">
        <v>97</v>
      </c>
    </row>
  </sheetData>
  <mergeCells count="30">
    <mergeCell ref="E28:H28"/>
    <mergeCell ref="C53:C54"/>
    <mergeCell ref="D53:D54"/>
    <mergeCell ref="E53:E54"/>
    <mergeCell ref="F53:R53"/>
    <mergeCell ref="E17:H17"/>
    <mergeCell ref="E18:H18"/>
    <mergeCell ref="E19:H19"/>
    <mergeCell ref="E20:H20"/>
    <mergeCell ref="E11:I11"/>
    <mergeCell ref="E12:H12"/>
    <mergeCell ref="E13:H13"/>
    <mergeCell ref="E14:H14"/>
    <mergeCell ref="E15:H15"/>
    <mergeCell ref="E26:H26"/>
    <mergeCell ref="C7:R7"/>
    <mergeCell ref="F30:R30"/>
    <mergeCell ref="C3:R3"/>
    <mergeCell ref="C4:R4"/>
    <mergeCell ref="C30:C31"/>
    <mergeCell ref="D30:D31"/>
    <mergeCell ref="E30:E31"/>
    <mergeCell ref="C5:R5"/>
    <mergeCell ref="C6:R6"/>
    <mergeCell ref="E21:H21"/>
    <mergeCell ref="E22:H22"/>
    <mergeCell ref="E23:H23"/>
    <mergeCell ref="E24:H24"/>
    <mergeCell ref="E25:H25"/>
    <mergeCell ref="E16:H16"/>
  </mergeCells>
  <pageMargins left="0.25" right="0.25" top="0.75" bottom="0.75" header="0.3" footer="0.3"/>
  <pageSetup paperSize="5" scale="63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T102"/>
  <sheetViews>
    <sheetView showGridLines="0" topLeftCell="C17" zoomScaleNormal="100" workbookViewId="0">
      <selection activeCell="D87" sqref="D87"/>
    </sheetView>
  </sheetViews>
  <sheetFormatPr baseColWidth="10" defaultColWidth="11.42578125" defaultRowHeight="15" x14ac:dyDescent="0.25"/>
  <cols>
    <col min="1" max="2" width="0" hidden="1" customWidth="1"/>
    <col min="3" max="3" width="78.28515625" customWidth="1"/>
    <col min="4" max="4" width="19" style="14" customWidth="1"/>
    <col min="5" max="5" width="9.42578125" style="14" bestFit="1" customWidth="1"/>
    <col min="6" max="6" width="8" style="14" bestFit="1" customWidth="1"/>
    <col min="7" max="7" width="6.7109375" style="14" bestFit="1" customWidth="1"/>
    <col min="8" max="8" width="7.42578125" style="14" bestFit="1" customWidth="1"/>
    <col min="9" max="9" width="7.140625" style="14" bestFit="1" customWidth="1"/>
    <col min="10" max="10" width="6.5703125" style="14" bestFit="1" customWidth="1"/>
    <col min="11" max="11" width="16.7109375" style="14" customWidth="1"/>
    <col min="12" max="12" width="25.140625" style="14" customWidth="1"/>
    <col min="13" max="13" width="9.5703125" style="14" bestFit="1" customWidth="1"/>
    <col min="14" max="14" width="12.85546875" style="14" bestFit="1" customWidth="1"/>
    <col min="15" max="15" width="11.5703125" style="14" bestFit="1" customWidth="1"/>
    <col min="16" max="16" width="16" style="14" customWidth="1"/>
    <col min="17" max="17" width="16.7109375" customWidth="1"/>
    <col min="18" max="18" width="15.140625" bestFit="1" customWidth="1"/>
    <col min="20" max="20" width="14.140625" bestFit="1" customWidth="1"/>
  </cols>
  <sheetData>
    <row r="3" spans="3:18" ht="28.5" customHeight="1" x14ac:dyDescent="0.25">
      <c r="C3" s="50" t="s">
        <v>98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3:18" ht="21" customHeight="1" x14ac:dyDescent="0.25">
      <c r="C4" s="52" t="s">
        <v>99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3:18" ht="15.75" x14ac:dyDescent="0.25">
      <c r="C5" s="54">
        <v>2023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1"/>
      <c r="R5" s="21"/>
    </row>
    <row r="6" spans="3:18" ht="15.75" customHeight="1" x14ac:dyDescent="0.25">
      <c r="C6" s="56" t="s">
        <v>92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21"/>
      <c r="R6" s="21"/>
    </row>
    <row r="7" spans="3:18" ht="15.75" customHeight="1" x14ac:dyDescent="0.25">
      <c r="C7" s="58" t="s">
        <v>77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21"/>
      <c r="R7" s="21"/>
    </row>
    <row r="9" spans="3:18" ht="23.25" customHeight="1" x14ac:dyDescent="0.25">
      <c r="C9" s="5" t="s">
        <v>66</v>
      </c>
      <c r="D9" s="15" t="s">
        <v>79</v>
      </c>
      <c r="E9" s="15" t="s">
        <v>80</v>
      </c>
      <c r="F9" s="15" t="s">
        <v>81</v>
      </c>
      <c r="G9" s="15" t="s">
        <v>82</v>
      </c>
      <c r="H9" s="16" t="s">
        <v>83</v>
      </c>
      <c r="I9" s="15" t="s">
        <v>84</v>
      </c>
      <c r="J9" s="16" t="s">
        <v>85</v>
      </c>
      <c r="K9" s="15" t="s">
        <v>86</v>
      </c>
      <c r="L9" s="15" t="s">
        <v>87</v>
      </c>
      <c r="M9" s="15" t="s">
        <v>88</v>
      </c>
      <c r="N9" s="15" t="s">
        <v>89</v>
      </c>
      <c r="O9" s="16" t="s">
        <v>90</v>
      </c>
      <c r="P9" s="15" t="s">
        <v>78</v>
      </c>
    </row>
    <row r="10" spans="3:18" x14ac:dyDescent="0.25">
      <c r="C10" s="1" t="s">
        <v>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3:18" x14ac:dyDescent="0.25">
      <c r="C11" s="3" t="s">
        <v>1</v>
      </c>
      <c r="D11" s="19">
        <f>+D12+D13+D14+D15</f>
        <v>6851413.1299999999</v>
      </c>
      <c r="E11" s="19">
        <f t="shared" ref="E11:N11" si="0">+E12+E13+E14+E15</f>
        <v>0</v>
      </c>
      <c r="F11" s="19">
        <f>+F12+F13+F14+F15</f>
        <v>0</v>
      </c>
      <c r="G11" s="19">
        <f>+G12+G13+G14+G15</f>
        <v>0</v>
      </c>
      <c r="H11" s="19">
        <f>+H12+H13+H14+H15</f>
        <v>0</v>
      </c>
      <c r="I11" s="19">
        <f t="shared" si="0"/>
        <v>0</v>
      </c>
      <c r="J11" s="19">
        <f>+J12+J13+J14+J15</f>
        <v>0</v>
      </c>
      <c r="K11" s="19">
        <f>+K12+K13+K14+K15</f>
        <v>0</v>
      </c>
      <c r="L11" s="19">
        <f t="shared" si="0"/>
        <v>0</v>
      </c>
      <c r="M11" s="19">
        <f>+M12+M13+M14+M15</f>
        <v>0</v>
      </c>
      <c r="N11" s="19">
        <f t="shared" si="0"/>
        <v>0</v>
      </c>
      <c r="O11" s="19">
        <f>+O12+O13+O14+O15</f>
        <v>0</v>
      </c>
      <c r="P11" s="19">
        <f>+P12+P13+P14+P15</f>
        <v>6851413.1299999999</v>
      </c>
    </row>
    <row r="12" spans="3:18" x14ac:dyDescent="0.25">
      <c r="C12" s="4" t="s">
        <v>2</v>
      </c>
      <c r="D12" s="31">
        <v>5898983.3300000001</v>
      </c>
      <c r="I12" s="31"/>
      <c r="K12" s="31"/>
      <c r="L12" s="31"/>
      <c r="M12" s="31"/>
      <c r="N12" s="31"/>
      <c r="O12" s="31"/>
      <c r="P12" s="14">
        <f t="shared" ref="P12:P13" si="1">SUM(D12:O12)</f>
        <v>5898983.3300000001</v>
      </c>
    </row>
    <row r="13" spans="3:18" x14ac:dyDescent="0.25">
      <c r="C13" s="4" t="s">
        <v>3</v>
      </c>
      <c r="D13" s="31">
        <v>51000</v>
      </c>
      <c r="E13" s="18"/>
      <c r="I13" s="31"/>
      <c r="K13" s="31"/>
      <c r="L13" s="31"/>
      <c r="M13" s="31"/>
      <c r="N13" s="31"/>
      <c r="O13" s="31"/>
      <c r="P13" s="14">
        <f t="shared" si="1"/>
        <v>51000</v>
      </c>
    </row>
    <row r="14" spans="3:18" hidden="1" x14ac:dyDescent="0.25">
      <c r="C14" s="4" t="s">
        <v>4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27"/>
      <c r="P14" s="14">
        <f>SUM(D14:O14)</f>
        <v>0</v>
      </c>
      <c r="Q14" s="10"/>
    </row>
    <row r="15" spans="3:18" x14ac:dyDescent="0.25">
      <c r="C15" s="4" t="s">
        <v>6</v>
      </c>
      <c r="D15" s="31">
        <v>901429.8</v>
      </c>
      <c r="I15" s="31"/>
      <c r="K15" s="31"/>
      <c r="L15" s="31"/>
      <c r="M15" s="31"/>
      <c r="N15" s="31"/>
      <c r="O15" s="31"/>
      <c r="P15" s="14">
        <f>SUM(D15:O15)</f>
        <v>901429.8</v>
      </c>
    </row>
    <row r="16" spans="3:18" x14ac:dyDescent="0.25">
      <c r="C16" s="3" t="s">
        <v>7</v>
      </c>
      <c r="D16" s="19">
        <f>+D17+D18+D19+D20+D21+D22+D23+D24+D25</f>
        <v>642742.42999999993</v>
      </c>
      <c r="E16" s="19">
        <f t="shared" ref="E16" si="2">+E17+E18+E19+E20+E21+E22+E23+E24+E25</f>
        <v>0</v>
      </c>
      <c r="F16" s="19">
        <f>+F17+F18+F19+F20+F21+F22+F23+F24+F25</f>
        <v>0</v>
      </c>
      <c r="G16" s="19">
        <f>+G17+G18+G19+G20+G21+G22+G23+G24+G25+G26</f>
        <v>0</v>
      </c>
      <c r="H16" s="19">
        <f>+H17+H18+H19+H20+H21+H22+H23+H24+H25+H26</f>
        <v>0</v>
      </c>
      <c r="I16" s="19">
        <f>+I17+I18+I19+I20+I21+I22+I23+I25+I24+I26</f>
        <v>0</v>
      </c>
      <c r="J16" s="19">
        <f>+J17+J18+J19+J20+J21+J22+J23+J24+J25+J26</f>
        <v>0</v>
      </c>
      <c r="K16" s="19">
        <f>+K17+K18+K19+K20+K21+K22+K23+K24+K25+K26</f>
        <v>0</v>
      </c>
      <c r="L16" s="19">
        <f>+L17+L18+L19+L20+L21+L22+L23+L24+L25</f>
        <v>0</v>
      </c>
      <c r="M16" s="19">
        <f>+M17+M18+M19+M20+M21+M22+M23+M24+M25+M26</f>
        <v>0</v>
      </c>
      <c r="N16" s="19">
        <f>+N17+N18+N19+N20+N21+N22+N23+N24+N25+N26</f>
        <v>0</v>
      </c>
      <c r="O16" s="19">
        <f>+O17+O18+O19+O20+O21+O22+O23+O24+O25+O26</f>
        <v>0</v>
      </c>
      <c r="P16" s="19">
        <f>SUM(P17:P26)</f>
        <v>642742.42999999993</v>
      </c>
    </row>
    <row r="17" spans="3:18" x14ac:dyDescent="0.25">
      <c r="C17" s="30" t="s">
        <v>137</v>
      </c>
      <c r="D17" s="31">
        <v>627073.07999999996</v>
      </c>
      <c r="E17" s="27"/>
      <c r="F17" s="27"/>
      <c r="G17" s="27"/>
      <c r="H17" s="27"/>
      <c r="I17" s="31"/>
      <c r="J17" s="27"/>
      <c r="K17" s="31"/>
      <c r="L17" s="31"/>
      <c r="M17" s="31"/>
      <c r="N17" s="31"/>
      <c r="O17" s="31"/>
      <c r="P17" s="14">
        <f>SUM(D17:O17)</f>
        <v>627073.07999999996</v>
      </c>
    </row>
    <row r="18" spans="3:18" hidden="1" x14ac:dyDescent="0.25">
      <c r="C18" s="4" t="s">
        <v>9</v>
      </c>
      <c r="K18" s="31"/>
      <c r="L18" s="31"/>
      <c r="M18" s="31"/>
      <c r="N18" s="31"/>
      <c r="O18" s="31"/>
      <c r="P18" s="14">
        <f>SUM(D18:O18)</f>
        <v>0</v>
      </c>
    </row>
    <row r="19" spans="3:18" hidden="1" x14ac:dyDescent="0.25">
      <c r="C19" s="4" t="s">
        <v>10</v>
      </c>
      <c r="K19" s="31"/>
      <c r="M19" s="31"/>
      <c r="O19" s="31"/>
      <c r="P19" s="14">
        <f t="shared" ref="P19:P35" si="3">SUM(D19:O19)</f>
        <v>0</v>
      </c>
    </row>
    <row r="20" spans="3:18" hidden="1" x14ac:dyDescent="0.25">
      <c r="C20" s="4" t="s">
        <v>11</v>
      </c>
      <c r="H20" s="31"/>
      <c r="I20" s="31"/>
      <c r="K20" s="31"/>
      <c r="L20"/>
      <c r="M20" s="31"/>
      <c r="N20" s="31"/>
      <c r="O20" s="31"/>
      <c r="P20" s="14">
        <f t="shared" si="3"/>
        <v>0</v>
      </c>
    </row>
    <row r="21" spans="3:18" hidden="1" x14ac:dyDescent="0.25">
      <c r="C21" s="4" t="s">
        <v>112</v>
      </c>
      <c r="M21" s="31"/>
      <c r="P21" s="14">
        <f t="shared" si="3"/>
        <v>0</v>
      </c>
    </row>
    <row r="22" spans="3:18" hidden="1" x14ac:dyDescent="0.25">
      <c r="C22" s="4" t="s">
        <v>12</v>
      </c>
      <c r="M22" s="31"/>
      <c r="N22" s="31"/>
      <c r="O22" s="31"/>
      <c r="P22" s="14">
        <f>SUM(D22:O22)</f>
        <v>0</v>
      </c>
      <c r="R22" s="22"/>
    </row>
    <row r="23" spans="3:18" x14ac:dyDescent="0.25">
      <c r="C23" s="4" t="s">
        <v>13</v>
      </c>
      <c r="D23" s="31">
        <v>15669.35</v>
      </c>
      <c r="H23" s="31"/>
      <c r="I23" s="31"/>
      <c r="K23" s="31"/>
      <c r="L23" s="31"/>
      <c r="M23" s="31"/>
      <c r="N23" s="31"/>
      <c r="O23" s="31"/>
      <c r="P23" s="14">
        <f t="shared" si="3"/>
        <v>15669.35</v>
      </c>
    </row>
    <row r="24" spans="3:18" hidden="1" x14ac:dyDescent="0.25">
      <c r="C24" s="4" t="s">
        <v>14</v>
      </c>
      <c r="K24" s="31"/>
      <c r="L24" s="31"/>
      <c r="M24" s="31"/>
      <c r="N24" s="31"/>
      <c r="O24" s="31"/>
      <c r="P24" s="14">
        <f t="shared" si="3"/>
        <v>0</v>
      </c>
    </row>
    <row r="25" spans="3:18" hidden="1" x14ac:dyDescent="0.25">
      <c r="C25" s="4" t="s">
        <v>15</v>
      </c>
      <c r="I25" s="31"/>
      <c r="K25" s="31"/>
      <c r="L25" s="31"/>
      <c r="M25" s="31"/>
      <c r="N25" s="31"/>
      <c r="O25" s="31"/>
      <c r="P25" s="14">
        <f>SUM(D25:O25)</f>
        <v>0</v>
      </c>
    </row>
    <row r="26" spans="3:18" hidden="1" x14ac:dyDescent="0.25">
      <c r="C26" s="4" t="s">
        <v>16</v>
      </c>
      <c r="I26" s="31"/>
      <c r="K26" s="31"/>
      <c r="M26" s="31"/>
      <c r="N26" s="31"/>
      <c r="O26" s="31"/>
      <c r="P26" s="14">
        <f t="shared" si="3"/>
        <v>0</v>
      </c>
    </row>
    <row r="27" spans="3:18" hidden="1" x14ac:dyDescent="0.25">
      <c r="C27" s="3" t="s">
        <v>17</v>
      </c>
      <c r="D27" s="14">
        <v>0</v>
      </c>
      <c r="E27" s="19">
        <f>+E28+E29+E30+E31+E32+E33+E34+E35</f>
        <v>0</v>
      </c>
      <c r="F27" s="19">
        <f t="shared" ref="F27" si="4">+F28+F29+F30+F31+F32+F33+F34+F35</f>
        <v>0</v>
      </c>
      <c r="G27" s="19">
        <f>+G28+G29+G30+G31+G32+G33+G34+G35+G36</f>
        <v>0</v>
      </c>
      <c r="H27" s="19">
        <f t="shared" ref="H27:L27" si="5">+H28+H29+H30+H31+H32+H33+H34+H35+H36</f>
        <v>0</v>
      </c>
      <c r="I27" s="19">
        <f t="shared" si="5"/>
        <v>0</v>
      </c>
      <c r="J27" s="19">
        <f t="shared" si="5"/>
        <v>0</v>
      </c>
      <c r="K27" s="19">
        <f t="shared" si="5"/>
        <v>0</v>
      </c>
      <c r="L27" s="19">
        <f t="shared" si="5"/>
        <v>0</v>
      </c>
      <c r="M27" s="19">
        <f>+M28+M29+M30+M31+M32+M33+M34+M35+M36</f>
        <v>0</v>
      </c>
      <c r="N27" s="19">
        <f>+N28+N29+N30+N31+N32+N33+N34+N35+N36</f>
        <v>0</v>
      </c>
      <c r="O27" s="19">
        <f>+O28+O29+O30+O32+O33+O34+O36+O31+O35</f>
        <v>0</v>
      </c>
      <c r="P27" s="19">
        <f>SUM(D27:O27)</f>
        <v>0</v>
      </c>
    </row>
    <row r="28" spans="3:18" hidden="1" x14ac:dyDescent="0.25">
      <c r="C28" s="4" t="s">
        <v>18</v>
      </c>
      <c r="D28" s="14"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14">
        <f t="shared" si="3"/>
        <v>0</v>
      </c>
    </row>
    <row r="29" spans="3:18" hidden="1" x14ac:dyDescent="0.25">
      <c r="C29" s="4" t="s">
        <v>19</v>
      </c>
      <c r="D29" s="14">
        <v>0</v>
      </c>
      <c r="K29" s="31"/>
      <c r="L29" s="31"/>
      <c r="P29" s="14">
        <f t="shared" si="3"/>
        <v>0</v>
      </c>
    </row>
    <row r="30" spans="3:18" hidden="1" x14ac:dyDescent="0.25">
      <c r="C30" s="4" t="s">
        <v>20</v>
      </c>
      <c r="D30" s="14">
        <v>0</v>
      </c>
      <c r="I30" s="31"/>
      <c r="K30" s="31"/>
      <c r="M30"/>
      <c r="N30" s="31"/>
      <c r="O30" s="31"/>
      <c r="P30" s="14">
        <f t="shared" si="3"/>
        <v>0</v>
      </c>
    </row>
    <row r="31" spans="3:18" hidden="1" x14ac:dyDescent="0.25">
      <c r="C31" s="4" t="s">
        <v>21</v>
      </c>
      <c r="D31" s="14">
        <v>0</v>
      </c>
      <c r="L31" s="31"/>
      <c r="P31" s="14">
        <f t="shared" si="3"/>
        <v>0</v>
      </c>
    </row>
    <row r="32" spans="3:18" hidden="1" x14ac:dyDescent="0.25">
      <c r="C32" s="4" t="s">
        <v>22</v>
      </c>
      <c r="D32" s="14">
        <v>0</v>
      </c>
      <c r="I32" s="31"/>
      <c r="J32" s="31"/>
      <c r="K32" s="31"/>
      <c r="M32" s="31"/>
      <c r="P32" s="14">
        <f t="shared" si="3"/>
        <v>0</v>
      </c>
    </row>
    <row r="33" spans="3:16" hidden="1" x14ac:dyDescent="0.25">
      <c r="C33" s="4" t="s">
        <v>23</v>
      </c>
      <c r="D33" s="14">
        <v>0</v>
      </c>
      <c r="K33" s="31"/>
      <c r="M33" s="31"/>
      <c r="N33" s="31"/>
      <c r="O33" s="31"/>
      <c r="P33" s="14">
        <f t="shared" si="3"/>
        <v>0</v>
      </c>
    </row>
    <row r="34" spans="3:16" hidden="1" x14ac:dyDescent="0.25">
      <c r="C34" s="4" t="s">
        <v>24</v>
      </c>
      <c r="D34" s="14">
        <v>0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14">
        <f t="shared" si="3"/>
        <v>0</v>
      </c>
    </row>
    <row r="35" spans="3:16" hidden="1" x14ac:dyDescent="0.25">
      <c r="C35" s="4" t="s">
        <v>25</v>
      </c>
      <c r="D35" s="14">
        <v>0</v>
      </c>
      <c r="P35" s="14">
        <f t="shared" si="3"/>
        <v>0</v>
      </c>
    </row>
    <row r="36" spans="3:16" hidden="1" x14ac:dyDescent="0.25">
      <c r="C36" s="4" t="s">
        <v>26</v>
      </c>
      <c r="D36" s="14">
        <v>0</v>
      </c>
      <c r="G36" s="31"/>
      <c r="H36" s="31"/>
      <c r="I36" s="31"/>
      <c r="J36" s="31"/>
      <c r="K36" s="31"/>
      <c r="L36" s="31"/>
      <c r="M36" s="31">
        <v>0</v>
      </c>
      <c r="N36" s="31"/>
      <c r="O36" s="31"/>
      <c r="P36" s="14">
        <f>SUM(D36:O36)</f>
        <v>0</v>
      </c>
    </row>
    <row r="37" spans="3:16" hidden="1" x14ac:dyDescent="0.25">
      <c r="C37" s="3" t="s">
        <v>27</v>
      </c>
      <c r="D37" s="14">
        <v>0</v>
      </c>
      <c r="E37" s="14">
        <v>0</v>
      </c>
      <c r="F37" s="19">
        <f>+F38+F39+F40+F41+F42+F43+F44+F45</f>
        <v>0</v>
      </c>
      <c r="G37" s="19">
        <f t="shared" ref="G37:O37" si="6">+G38+G39+G40+G41+G42+G43+G44+G45</f>
        <v>0</v>
      </c>
      <c r="H37" s="19">
        <f t="shared" si="6"/>
        <v>0</v>
      </c>
      <c r="I37" s="19">
        <f t="shared" si="6"/>
        <v>0</v>
      </c>
      <c r="J37" s="19">
        <f>+J38</f>
        <v>0</v>
      </c>
      <c r="K37" s="19">
        <f t="shared" si="6"/>
        <v>0</v>
      </c>
      <c r="L37" s="14">
        <f t="shared" si="6"/>
        <v>0</v>
      </c>
      <c r="M37" s="14">
        <f t="shared" si="6"/>
        <v>0</v>
      </c>
      <c r="N37" s="14">
        <f t="shared" si="6"/>
        <v>0</v>
      </c>
      <c r="O37" s="14">
        <f t="shared" si="6"/>
        <v>0</v>
      </c>
      <c r="P37" s="19">
        <f>SUM(D37:O37)</f>
        <v>0</v>
      </c>
    </row>
    <row r="38" spans="3:16" hidden="1" x14ac:dyDescent="0.25">
      <c r="C38" s="4" t="s">
        <v>28</v>
      </c>
      <c r="D38" s="14">
        <v>0</v>
      </c>
      <c r="E38" s="14">
        <v>0</v>
      </c>
      <c r="H38" s="19"/>
      <c r="K38" s="31"/>
      <c r="P38" s="27">
        <f>SUM(D38:O38)</f>
        <v>0</v>
      </c>
    </row>
    <row r="39" spans="3:16" hidden="1" x14ac:dyDescent="0.25">
      <c r="C39" s="4" t="s">
        <v>29</v>
      </c>
      <c r="D39" s="14">
        <v>0</v>
      </c>
      <c r="E39" s="14">
        <v>0</v>
      </c>
      <c r="F39" s="14">
        <v>0</v>
      </c>
      <c r="G39" s="14">
        <v>0</v>
      </c>
      <c r="H39" s="19"/>
      <c r="I39" s="14">
        <v>0</v>
      </c>
      <c r="J39" s="14">
        <v>0</v>
      </c>
      <c r="K39" s="14">
        <v>0</v>
      </c>
      <c r="M39" s="14">
        <v>0</v>
      </c>
      <c r="N39" s="14">
        <v>0</v>
      </c>
      <c r="O39" s="14">
        <v>0</v>
      </c>
      <c r="P39" s="14">
        <v>0</v>
      </c>
    </row>
    <row r="40" spans="3:16" hidden="1" x14ac:dyDescent="0.25">
      <c r="C40" s="4" t="s">
        <v>30</v>
      </c>
      <c r="D40" s="14">
        <v>0</v>
      </c>
      <c r="E40" s="14">
        <v>0</v>
      </c>
      <c r="F40" s="14">
        <v>0</v>
      </c>
      <c r="G40" s="14">
        <v>0</v>
      </c>
      <c r="H40" s="19"/>
      <c r="I40" s="14">
        <v>0</v>
      </c>
      <c r="J40" s="14">
        <v>0</v>
      </c>
      <c r="K40" s="14">
        <v>0</v>
      </c>
      <c r="M40" s="14">
        <v>0</v>
      </c>
      <c r="N40" s="14">
        <v>0</v>
      </c>
      <c r="O40" s="14">
        <v>0</v>
      </c>
      <c r="P40" s="14">
        <v>0</v>
      </c>
    </row>
    <row r="41" spans="3:16" hidden="1" x14ac:dyDescent="0.25">
      <c r="C41" s="4" t="s">
        <v>31</v>
      </c>
      <c r="D41" s="14">
        <v>0</v>
      </c>
      <c r="E41" s="14">
        <v>0</v>
      </c>
      <c r="F41" s="14">
        <v>0</v>
      </c>
      <c r="G41" s="14">
        <v>0</v>
      </c>
      <c r="H41" s="19"/>
      <c r="I41" s="14">
        <v>0</v>
      </c>
      <c r="J41" s="14">
        <v>0</v>
      </c>
      <c r="K41" s="14">
        <v>0</v>
      </c>
      <c r="M41" s="14">
        <v>0</v>
      </c>
      <c r="N41" s="14">
        <v>0</v>
      </c>
      <c r="O41" s="14">
        <v>0</v>
      </c>
      <c r="P41" s="14">
        <v>0</v>
      </c>
    </row>
    <row r="42" spans="3:16" hidden="1" x14ac:dyDescent="0.25">
      <c r="C42" s="4" t="s">
        <v>32</v>
      </c>
      <c r="D42" s="14">
        <v>0</v>
      </c>
      <c r="E42" s="14">
        <v>0</v>
      </c>
      <c r="F42" s="14">
        <v>0</v>
      </c>
      <c r="G42" s="14">
        <v>0</v>
      </c>
      <c r="H42" s="19"/>
      <c r="I42" s="14">
        <v>0</v>
      </c>
      <c r="J42" s="14">
        <v>0</v>
      </c>
      <c r="K42" s="14">
        <v>0</v>
      </c>
      <c r="M42" s="14">
        <v>0</v>
      </c>
      <c r="N42" s="14">
        <v>0</v>
      </c>
      <c r="O42" s="14">
        <v>0</v>
      </c>
      <c r="P42" s="14">
        <v>0</v>
      </c>
    </row>
    <row r="43" spans="3:16" hidden="1" x14ac:dyDescent="0.25">
      <c r="C43" s="4" t="s">
        <v>33</v>
      </c>
      <c r="D43" s="14">
        <v>0</v>
      </c>
      <c r="E43" s="14">
        <v>0</v>
      </c>
      <c r="F43" s="14">
        <v>0</v>
      </c>
      <c r="G43" s="14">
        <v>0</v>
      </c>
      <c r="H43" s="19"/>
      <c r="I43" s="14">
        <v>0</v>
      </c>
      <c r="J43" s="14">
        <v>0</v>
      </c>
      <c r="K43" s="14">
        <v>0</v>
      </c>
      <c r="M43" s="14">
        <v>0</v>
      </c>
      <c r="N43" s="14">
        <v>0</v>
      </c>
      <c r="O43" s="14">
        <v>0</v>
      </c>
      <c r="P43" s="14">
        <v>0</v>
      </c>
    </row>
    <row r="44" spans="3:16" hidden="1" x14ac:dyDescent="0.25">
      <c r="C44" s="4" t="s">
        <v>34</v>
      </c>
      <c r="D44" s="14">
        <v>0</v>
      </c>
      <c r="E44" s="14">
        <v>0</v>
      </c>
      <c r="F44" s="14">
        <v>0</v>
      </c>
      <c r="G44" s="14">
        <v>0</v>
      </c>
      <c r="H44" s="19"/>
      <c r="I44" s="14">
        <v>0</v>
      </c>
      <c r="J44" s="14">
        <v>0</v>
      </c>
      <c r="K44" s="14">
        <v>0</v>
      </c>
      <c r="M44" s="14">
        <v>0</v>
      </c>
      <c r="N44" s="14">
        <v>0</v>
      </c>
      <c r="O44" s="14">
        <v>0</v>
      </c>
      <c r="P44" s="14">
        <v>0</v>
      </c>
    </row>
    <row r="45" spans="3:16" hidden="1" x14ac:dyDescent="0.25">
      <c r="C45" s="4" t="s">
        <v>35</v>
      </c>
      <c r="D45" s="14">
        <v>0</v>
      </c>
      <c r="E45" s="14">
        <v>0</v>
      </c>
      <c r="F45" s="14">
        <v>0</v>
      </c>
      <c r="G45" s="14">
        <v>0</v>
      </c>
      <c r="H45" s="19"/>
      <c r="I45" s="14">
        <v>0</v>
      </c>
      <c r="J45" s="14">
        <v>0</v>
      </c>
      <c r="K45" s="14">
        <v>0</v>
      </c>
      <c r="M45" s="14">
        <v>0</v>
      </c>
      <c r="N45" s="14">
        <v>0</v>
      </c>
      <c r="O45" s="14">
        <v>0</v>
      </c>
      <c r="P45" s="14">
        <v>0</v>
      </c>
    </row>
    <row r="46" spans="3:16" hidden="1" x14ac:dyDescent="0.25">
      <c r="C46" s="3" t="s">
        <v>36</v>
      </c>
      <c r="D46" s="14">
        <v>0</v>
      </c>
      <c r="E46" s="14">
        <v>0</v>
      </c>
      <c r="F46" s="14">
        <v>0</v>
      </c>
      <c r="G46" s="14">
        <v>0</v>
      </c>
      <c r="H46" s="19"/>
      <c r="I46" s="14">
        <v>0</v>
      </c>
      <c r="J46" s="14">
        <v>0</v>
      </c>
      <c r="K46" s="14">
        <v>0</v>
      </c>
      <c r="M46" s="14">
        <v>0</v>
      </c>
      <c r="N46" s="14">
        <v>0</v>
      </c>
      <c r="O46" s="14">
        <v>0</v>
      </c>
      <c r="P46" s="14">
        <v>0</v>
      </c>
    </row>
    <row r="47" spans="3:16" hidden="1" x14ac:dyDescent="0.25">
      <c r="C47" s="4" t="s">
        <v>37</v>
      </c>
      <c r="D47" s="14">
        <v>0</v>
      </c>
      <c r="E47" s="14">
        <v>0</v>
      </c>
      <c r="F47" s="14">
        <v>0</v>
      </c>
      <c r="G47" s="14">
        <v>0</v>
      </c>
      <c r="H47" s="19"/>
      <c r="I47" s="14">
        <v>0</v>
      </c>
      <c r="J47" s="14">
        <v>0</v>
      </c>
      <c r="K47" s="14">
        <v>0</v>
      </c>
      <c r="M47" s="14">
        <v>0</v>
      </c>
      <c r="N47" s="14">
        <v>0</v>
      </c>
      <c r="O47" s="14">
        <v>0</v>
      </c>
      <c r="P47" s="14">
        <v>0</v>
      </c>
    </row>
    <row r="48" spans="3:16" hidden="1" x14ac:dyDescent="0.25">
      <c r="C48" s="4" t="s">
        <v>38</v>
      </c>
      <c r="D48" s="14">
        <v>0</v>
      </c>
      <c r="E48" s="14">
        <v>0</v>
      </c>
      <c r="F48" s="14">
        <v>0</v>
      </c>
      <c r="G48" s="14">
        <v>0</v>
      </c>
      <c r="H48" s="19"/>
      <c r="I48" s="14">
        <v>0</v>
      </c>
      <c r="J48" s="14">
        <v>0</v>
      </c>
      <c r="K48" s="14">
        <v>0</v>
      </c>
      <c r="M48" s="14">
        <v>0</v>
      </c>
      <c r="N48" s="14">
        <v>0</v>
      </c>
      <c r="O48" s="14">
        <v>0</v>
      </c>
      <c r="P48" s="14">
        <v>0</v>
      </c>
    </row>
    <row r="49" spans="3:17" hidden="1" x14ac:dyDescent="0.25">
      <c r="C49" s="4" t="s">
        <v>39</v>
      </c>
      <c r="D49" s="14">
        <v>0</v>
      </c>
      <c r="E49" s="14">
        <v>0</v>
      </c>
      <c r="F49" s="14">
        <v>0</v>
      </c>
      <c r="G49" s="14">
        <v>0</v>
      </c>
      <c r="H49" s="19"/>
      <c r="I49" s="14">
        <v>0</v>
      </c>
      <c r="J49" s="14">
        <v>0</v>
      </c>
      <c r="K49" s="14">
        <v>0</v>
      </c>
      <c r="M49" s="14">
        <v>0</v>
      </c>
      <c r="N49" s="14">
        <v>0</v>
      </c>
      <c r="O49" s="14">
        <v>0</v>
      </c>
      <c r="P49" s="14">
        <v>0</v>
      </c>
    </row>
    <row r="50" spans="3:17" hidden="1" x14ac:dyDescent="0.25">
      <c r="C50" s="4" t="s">
        <v>40</v>
      </c>
      <c r="D50" s="14">
        <v>0</v>
      </c>
      <c r="E50" s="14">
        <v>0</v>
      </c>
      <c r="F50" s="14">
        <v>0</v>
      </c>
      <c r="G50" s="14">
        <v>0</v>
      </c>
      <c r="H50" s="19"/>
      <c r="I50" s="14">
        <v>0</v>
      </c>
      <c r="J50" s="14">
        <v>0</v>
      </c>
      <c r="K50" s="14">
        <v>0</v>
      </c>
      <c r="M50" s="14">
        <v>0</v>
      </c>
      <c r="N50" s="14">
        <v>0</v>
      </c>
      <c r="O50" s="14">
        <v>0</v>
      </c>
      <c r="P50" s="14">
        <v>0</v>
      </c>
    </row>
    <row r="51" spans="3:17" hidden="1" x14ac:dyDescent="0.25">
      <c r="C51" s="4" t="s">
        <v>41</v>
      </c>
      <c r="D51" s="14">
        <v>0</v>
      </c>
      <c r="E51" s="14">
        <v>0</v>
      </c>
      <c r="F51" s="14">
        <v>0</v>
      </c>
      <c r="G51" s="14">
        <v>0</v>
      </c>
      <c r="H51" s="19"/>
      <c r="I51" s="14">
        <v>0</v>
      </c>
      <c r="J51" s="14">
        <v>0</v>
      </c>
      <c r="K51" s="14">
        <v>0</v>
      </c>
      <c r="M51" s="14">
        <v>0</v>
      </c>
      <c r="N51" s="14">
        <v>0</v>
      </c>
      <c r="O51" s="14">
        <v>0</v>
      </c>
      <c r="P51" s="14">
        <v>0</v>
      </c>
    </row>
    <row r="52" spans="3:17" hidden="1" x14ac:dyDescent="0.25">
      <c r="C52" s="4" t="s">
        <v>42</v>
      </c>
      <c r="D52" s="14">
        <v>0</v>
      </c>
      <c r="E52" s="14">
        <v>0</v>
      </c>
      <c r="F52" s="14">
        <v>0</v>
      </c>
      <c r="G52" s="14">
        <v>0</v>
      </c>
      <c r="H52" s="19"/>
      <c r="I52" s="14">
        <v>0</v>
      </c>
      <c r="J52" s="14">
        <v>0</v>
      </c>
      <c r="K52" s="14">
        <v>0</v>
      </c>
      <c r="M52" s="14">
        <v>0</v>
      </c>
      <c r="N52" s="14">
        <v>0</v>
      </c>
      <c r="O52" s="14">
        <v>0</v>
      </c>
      <c r="P52" s="14">
        <v>0</v>
      </c>
    </row>
    <row r="53" spans="3:17" hidden="1" x14ac:dyDescent="0.25">
      <c r="C53" s="3" t="s">
        <v>43</v>
      </c>
      <c r="D53" s="14">
        <v>0</v>
      </c>
      <c r="E53" s="14">
        <v>0</v>
      </c>
      <c r="F53" s="19">
        <f>+F54+F55+F56+F57+F58</f>
        <v>0</v>
      </c>
      <c r="G53" s="19">
        <f>+G54+G55+G56+G57+G58+G59+G60</f>
        <v>0</v>
      </c>
      <c r="H53" s="19">
        <f>+H54+H55+H56+H57+H58+H59</f>
        <v>0</v>
      </c>
      <c r="I53" s="19">
        <f>+I54+I55+I56+I57+I58+I59</f>
        <v>0</v>
      </c>
      <c r="J53" s="19">
        <f>+J54+J55+J56+J57+J58+J60+J61+J62</f>
        <v>0</v>
      </c>
      <c r="K53" s="19">
        <f>+K54+K55+K56+K57+K58</f>
        <v>0</v>
      </c>
      <c r="L53" s="19">
        <f>+L54+L55+L56+L57+L58</f>
        <v>0</v>
      </c>
      <c r="M53" s="19">
        <f>+M54+M55+M56+M57+M58+M59+M60+M61+M62</f>
        <v>0</v>
      </c>
      <c r="N53" s="19">
        <f>+N54+N55+N56+N57+N58+N59+N60+N61</f>
        <v>0</v>
      </c>
      <c r="O53" s="19">
        <f>+O54+O55+O56+O57+O58+O59+O62</f>
        <v>0</v>
      </c>
      <c r="P53" s="19">
        <f>+P54+P55+P56+P57+P58+P59+P60+P61+P62+P63+P64+P65</f>
        <v>0</v>
      </c>
    </row>
    <row r="54" spans="3:17" hidden="1" x14ac:dyDescent="0.25">
      <c r="C54" s="4" t="s">
        <v>44</v>
      </c>
      <c r="D54" s="14">
        <v>0</v>
      </c>
      <c r="E54" s="14">
        <v>0</v>
      </c>
      <c r="I54" s="31"/>
      <c r="J54" s="31"/>
      <c r="K54" s="31"/>
      <c r="L54" s="31"/>
      <c r="M54" s="31"/>
      <c r="N54" s="31"/>
      <c r="O54" s="31"/>
      <c r="P54" s="27">
        <f>SUM(G54:O54)</f>
        <v>0</v>
      </c>
      <c r="Q54" s="22"/>
    </row>
    <row r="55" spans="3:17" hidden="1" x14ac:dyDescent="0.25">
      <c r="C55" s="4" t="s">
        <v>45</v>
      </c>
      <c r="D55" s="14">
        <v>0</v>
      </c>
      <c r="E55" s="14">
        <v>0</v>
      </c>
      <c r="J55" s="19"/>
      <c r="K55" s="31"/>
      <c r="P55" s="27">
        <f t="shared" ref="P55:P62" si="7">SUM(G55:O55)</f>
        <v>0</v>
      </c>
    </row>
    <row r="56" spans="3:17" hidden="1" x14ac:dyDescent="0.25">
      <c r="C56" s="4" t="s">
        <v>46</v>
      </c>
      <c r="D56" s="14">
        <v>0</v>
      </c>
      <c r="E56" s="14">
        <v>0</v>
      </c>
      <c r="J56" s="19"/>
      <c r="P56" s="27">
        <f t="shared" si="7"/>
        <v>0</v>
      </c>
    </row>
    <row r="57" spans="3:17" hidden="1" x14ac:dyDescent="0.25">
      <c r="C57" s="4" t="s">
        <v>47</v>
      </c>
      <c r="D57" s="14">
        <v>0</v>
      </c>
      <c r="E57" s="14">
        <v>0</v>
      </c>
      <c r="J57" s="19"/>
      <c r="P57" s="27">
        <f t="shared" si="7"/>
        <v>0</v>
      </c>
    </row>
    <row r="58" spans="3:17" hidden="1" x14ac:dyDescent="0.25">
      <c r="C58" s="4" t="s">
        <v>48</v>
      </c>
      <c r="D58" s="14">
        <v>0</v>
      </c>
      <c r="E58" s="14">
        <v>0</v>
      </c>
      <c r="I58" s="31"/>
      <c r="J58" s="27"/>
      <c r="K58" s="31"/>
      <c r="M58" s="31"/>
      <c r="N58" s="31"/>
      <c r="O58" s="31"/>
      <c r="P58" s="27">
        <f t="shared" si="7"/>
        <v>0</v>
      </c>
    </row>
    <row r="59" spans="3:17" hidden="1" x14ac:dyDescent="0.25">
      <c r="C59" s="4" t="s">
        <v>49</v>
      </c>
      <c r="D59" s="14">
        <v>0</v>
      </c>
      <c r="E59" s="14">
        <v>0</v>
      </c>
      <c r="I59" s="31"/>
      <c r="J59" s="27"/>
      <c r="M59" s="31"/>
      <c r="P59" s="27">
        <f t="shared" si="7"/>
        <v>0</v>
      </c>
    </row>
    <row r="60" spans="3:17" hidden="1" x14ac:dyDescent="0.25">
      <c r="C60" s="4" t="s">
        <v>50</v>
      </c>
      <c r="D60" s="14">
        <v>0</v>
      </c>
      <c r="E60" s="14">
        <v>0</v>
      </c>
      <c r="J60" s="27"/>
      <c r="P60" s="27">
        <f t="shared" si="7"/>
        <v>0</v>
      </c>
    </row>
    <row r="61" spans="3:17" hidden="1" x14ac:dyDescent="0.25">
      <c r="C61" s="4" t="s">
        <v>51</v>
      </c>
      <c r="D61" s="14">
        <v>0</v>
      </c>
      <c r="E61" s="14">
        <v>0</v>
      </c>
      <c r="J61" s="27"/>
      <c r="P61" s="27">
        <f t="shared" si="7"/>
        <v>0</v>
      </c>
    </row>
    <row r="62" spans="3:17" hidden="1" x14ac:dyDescent="0.25">
      <c r="C62" s="4" t="s">
        <v>52</v>
      </c>
      <c r="D62" s="14">
        <v>0</v>
      </c>
      <c r="E62" s="14">
        <v>0</v>
      </c>
      <c r="J62" s="27"/>
      <c r="M62" s="31"/>
      <c r="P62" s="27">
        <f t="shared" si="7"/>
        <v>0</v>
      </c>
    </row>
    <row r="63" spans="3:17" hidden="1" x14ac:dyDescent="0.25">
      <c r="C63" s="3" t="s">
        <v>53</v>
      </c>
      <c r="D63" s="14">
        <v>0</v>
      </c>
      <c r="E63" s="14">
        <v>0</v>
      </c>
      <c r="F63" s="19">
        <f>+F64+F65+F66</f>
        <v>0</v>
      </c>
      <c r="G63" s="19">
        <f t="shared" ref="G63:O63" si="8">+G64+G65+G66</f>
        <v>0</v>
      </c>
      <c r="H63" s="19">
        <f t="shared" si="8"/>
        <v>0</v>
      </c>
      <c r="I63" s="19">
        <f t="shared" si="8"/>
        <v>0</v>
      </c>
      <c r="J63" s="19">
        <f t="shared" si="8"/>
        <v>0</v>
      </c>
      <c r="K63" s="19">
        <f t="shared" si="8"/>
        <v>0</v>
      </c>
      <c r="L63" s="19">
        <f t="shared" si="8"/>
        <v>0</v>
      </c>
      <c r="M63" s="19">
        <f t="shared" si="8"/>
        <v>0</v>
      </c>
      <c r="N63" s="19">
        <f t="shared" si="8"/>
        <v>0</v>
      </c>
      <c r="O63" s="19">
        <f t="shared" si="8"/>
        <v>0</v>
      </c>
      <c r="P63" s="14">
        <v>0</v>
      </c>
    </row>
    <row r="64" spans="3:17" hidden="1" x14ac:dyDescent="0.25">
      <c r="C64" s="4" t="s">
        <v>54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9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</row>
    <row r="65" spans="3:16" hidden="1" x14ac:dyDescent="0.25">
      <c r="C65" s="4" t="s">
        <v>55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9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</row>
    <row r="66" spans="3:16" hidden="1" x14ac:dyDescent="0.25">
      <c r="C66" s="4" t="s">
        <v>56</v>
      </c>
      <c r="D66" s="14">
        <v>0</v>
      </c>
      <c r="E66" s="14">
        <v>0</v>
      </c>
      <c r="P66" s="14">
        <f>SUM(F66:O66)</f>
        <v>0</v>
      </c>
    </row>
    <row r="67" spans="3:16" hidden="1" x14ac:dyDescent="0.25">
      <c r="C67" s="4" t="s">
        <v>57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</row>
    <row r="68" spans="3:16" hidden="1" x14ac:dyDescent="0.25">
      <c r="C68" s="3" t="s">
        <v>58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</row>
    <row r="69" spans="3:16" hidden="1" x14ac:dyDescent="0.25">
      <c r="C69" s="4" t="s">
        <v>59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</row>
    <row r="70" spans="3:16" hidden="1" x14ac:dyDescent="0.25">
      <c r="C70" s="4" t="s">
        <v>60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</row>
    <row r="71" spans="3:16" hidden="1" x14ac:dyDescent="0.25">
      <c r="C71" s="3" t="s">
        <v>61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</row>
    <row r="72" spans="3:16" hidden="1" x14ac:dyDescent="0.25">
      <c r="C72" s="4" t="s">
        <v>62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</row>
    <row r="73" spans="3:16" hidden="1" x14ac:dyDescent="0.25">
      <c r="C73" s="4" t="s">
        <v>63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</row>
    <row r="74" spans="3:16" hidden="1" x14ac:dyDescent="0.25">
      <c r="C74" s="4" t="s">
        <v>64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</row>
    <row r="75" spans="3:16" hidden="1" x14ac:dyDescent="0.25">
      <c r="C75" s="1" t="s">
        <v>67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</row>
    <row r="76" spans="3:16" hidden="1" x14ac:dyDescent="0.25">
      <c r="C76" s="3" t="s">
        <v>110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</row>
    <row r="77" spans="3:16" hidden="1" x14ac:dyDescent="0.25">
      <c r="C77" s="4" t="s">
        <v>69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</row>
    <row r="78" spans="3:16" hidden="1" x14ac:dyDescent="0.25">
      <c r="C78" s="4" t="s">
        <v>70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</row>
    <row r="79" spans="3:16" hidden="1" x14ac:dyDescent="0.25">
      <c r="C79" s="3" t="s">
        <v>71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</row>
    <row r="80" spans="3:16" hidden="1" x14ac:dyDescent="0.25">
      <c r="C80" s="4" t="s">
        <v>72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</row>
    <row r="81" spans="3:20" hidden="1" x14ac:dyDescent="0.25">
      <c r="C81" s="4" t="s">
        <v>73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</row>
    <row r="82" spans="3:20" hidden="1" x14ac:dyDescent="0.25">
      <c r="C82" s="3" t="s">
        <v>74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</row>
    <row r="83" spans="3:20" hidden="1" x14ac:dyDescent="0.25">
      <c r="C83" s="4" t="s">
        <v>75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</row>
    <row r="84" spans="3:20" x14ac:dyDescent="0.25">
      <c r="C84" s="46" t="s">
        <v>65</v>
      </c>
      <c r="D84" s="26">
        <f>+D11+D16</f>
        <v>7494155.5599999996</v>
      </c>
      <c r="E84" s="26">
        <f>+E11+E16+E27</f>
        <v>0</v>
      </c>
      <c r="F84" s="26">
        <f>+F11+F16+F27+F37+F53</f>
        <v>0</v>
      </c>
      <c r="G84" s="26">
        <f>+G11+G16+G27+G53</f>
        <v>0</v>
      </c>
      <c r="H84" s="26">
        <f>+H11+H16+H27+H53</f>
        <v>0</v>
      </c>
      <c r="I84" s="26">
        <f>+I11+I16+I27+I37+I53</f>
        <v>0</v>
      </c>
      <c r="J84" s="26">
        <f>+J11+J16+J27+J37+J53</f>
        <v>0</v>
      </c>
      <c r="K84" s="26">
        <f>+K11+K16+K27+K37+K53</f>
        <v>0</v>
      </c>
      <c r="L84" s="26">
        <f>+L11+L16+L27</f>
        <v>0</v>
      </c>
      <c r="M84" s="26">
        <f>+M11+M16+M27+M53</f>
        <v>0</v>
      </c>
      <c r="N84" s="26">
        <f>+N11+N16+N27+N53</f>
        <v>0</v>
      </c>
      <c r="O84" s="26">
        <f>+O11+O16+O27+O53</f>
        <v>0</v>
      </c>
      <c r="P84" s="26">
        <f>SUM(D84:O84)</f>
        <v>7494155.5599999996</v>
      </c>
      <c r="Q84" s="23"/>
    </row>
    <row r="85" spans="3:20" x14ac:dyDescent="0.25">
      <c r="T85" s="14"/>
    </row>
    <row r="86" spans="3:20" x14ac:dyDescent="0.25">
      <c r="R86" s="33"/>
    </row>
    <row r="88" spans="3:20" x14ac:dyDescent="0.25">
      <c r="R88" s="34"/>
      <c r="T88" s="22"/>
    </row>
    <row r="90" spans="3:20" x14ac:dyDescent="0.25">
      <c r="C90" t="s">
        <v>134</v>
      </c>
      <c r="K90" s="14" t="s">
        <v>104</v>
      </c>
    </row>
    <row r="91" spans="3:20" x14ac:dyDescent="0.25">
      <c r="C91" s="21" t="s">
        <v>101</v>
      </c>
      <c r="L91" s="14" t="s">
        <v>103</v>
      </c>
    </row>
    <row r="92" spans="3:20" x14ac:dyDescent="0.25">
      <c r="C92" s="24" t="s">
        <v>111</v>
      </c>
      <c r="I92" s="19"/>
      <c r="L92" s="19" t="s">
        <v>132</v>
      </c>
      <c r="R92" s="22"/>
    </row>
    <row r="93" spans="3:20" x14ac:dyDescent="0.25">
      <c r="C93" s="21" t="s">
        <v>133</v>
      </c>
      <c r="L93" s="14" t="s">
        <v>102</v>
      </c>
      <c r="M93"/>
      <c r="N93"/>
      <c r="O93"/>
      <c r="P93"/>
    </row>
    <row r="94" spans="3:20" x14ac:dyDescent="0.25">
      <c r="Q94" s="14"/>
    </row>
    <row r="96" spans="3:20" x14ac:dyDescent="0.25">
      <c r="Q96" s="22"/>
    </row>
    <row r="99" spans="3:17" ht="15.75" thickBot="1" x14ac:dyDescent="0.3">
      <c r="M99"/>
      <c r="N99"/>
      <c r="O99"/>
      <c r="P99"/>
      <c r="Q99" s="22"/>
    </row>
    <row r="100" spans="3:17" ht="15.75" thickBot="1" x14ac:dyDescent="0.3">
      <c r="C100" s="13" t="s">
        <v>95</v>
      </c>
      <c r="M100"/>
      <c r="N100"/>
      <c r="O100"/>
      <c r="P100"/>
    </row>
    <row r="101" spans="3:17" ht="30.75" thickBot="1" x14ac:dyDescent="0.3">
      <c r="C101" s="11" t="s">
        <v>96</v>
      </c>
      <c r="M101"/>
      <c r="N101"/>
      <c r="O101"/>
      <c r="P101"/>
    </row>
    <row r="102" spans="3:17" ht="60.75" thickBot="1" x14ac:dyDescent="0.3">
      <c r="C102" s="12" t="s">
        <v>97</v>
      </c>
      <c r="M102"/>
      <c r="N102"/>
      <c r="O102"/>
      <c r="P102"/>
    </row>
  </sheetData>
  <mergeCells count="5">
    <mergeCell ref="C5:P5"/>
    <mergeCell ref="C6:P6"/>
    <mergeCell ref="C7:P7"/>
    <mergeCell ref="C3:R3"/>
    <mergeCell ref="C4:R4"/>
  </mergeCells>
  <phoneticPr fontId="8" type="noConversion"/>
  <pageMargins left="0.7" right="0.7" top="0.75" bottom="0.75" header="0.3" footer="0.3"/>
  <pageSetup paperSize="5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 A Informacion</cp:lastModifiedBy>
  <cp:lastPrinted>2023-02-10T20:14:12Z</cp:lastPrinted>
  <dcterms:created xsi:type="dcterms:W3CDTF">2021-07-29T18:58:50Z</dcterms:created>
  <dcterms:modified xsi:type="dcterms:W3CDTF">2023-02-20T19:03:36Z</dcterms:modified>
</cp:coreProperties>
</file>