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-Financiero\Desktop\TRABAJOS RICHARD\INFORME\2023\"/>
    </mc:Choice>
  </mc:AlternateContent>
  <bookViews>
    <workbookView xWindow="0" yWindow="0" windowWidth="28800" windowHeight="1221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11" i="2"/>
  <c r="H27" i="2" l="1"/>
  <c r="F32" i="2"/>
  <c r="E32" i="2"/>
  <c r="D32" i="2"/>
  <c r="D38" i="2"/>
  <c r="R45" i="2"/>
  <c r="R46" i="2"/>
  <c r="R47" i="2"/>
  <c r="R49" i="2"/>
  <c r="R50" i="2"/>
  <c r="R51" i="2"/>
  <c r="R52" i="2"/>
  <c r="R53" i="2"/>
  <c r="R54" i="2"/>
  <c r="R55" i="2"/>
  <c r="R56" i="2"/>
  <c r="R57" i="2"/>
  <c r="R59" i="2"/>
  <c r="R75" i="2"/>
  <c r="R78" i="2"/>
  <c r="R79" i="2"/>
  <c r="R80" i="2"/>
  <c r="R39" i="2"/>
  <c r="R41" i="2"/>
  <c r="R44" i="2"/>
  <c r="C86" i="1"/>
  <c r="C72" i="1"/>
  <c r="B64" i="1"/>
  <c r="C54" i="1"/>
  <c r="B54" i="1"/>
  <c r="C38" i="1"/>
  <c r="B38" i="1"/>
  <c r="C28" i="1"/>
  <c r="B28" i="1"/>
  <c r="C18" i="1"/>
  <c r="B18" i="1"/>
  <c r="A17" i="1"/>
  <c r="C12" i="1"/>
  <c r="B12" i="1"/>
  <c r="P15" i="3"/>
  <c r="P23" i="3"/>
  <c r="P18" i="3"/>
  <c r="P17" i="3"/>
  <c r="P12" i="3"/>
  <c r="P13" i="3"/>
  <c r="P14" i="3"/>
  <c r="P19" i="3"/>
  <c r="E16" i="3"/>
  <c r="D16" i="3"/>
  <c r="D11" i="3"/>
  <c r="R33" i="2"/>
  <c r="G32" i="2"/>
  <c r="G38" i="2"/>
  <c r="F38" i="2"/>
  <c r="E38" i="2"/>
  <c r="B86" i="1" l="1"/>
  <c r="C85" i="1"/>
  <c r="B85" i="1"/>
  <c r="P11" i="3"/>
  <c r="R34" i="2" l="1"/>
  <c r="R37" i="2"/>
  <c r="P38" i="3" l="1"/>
  <c r="P36" i="3"/>
  <c r="L53" i="3"/>
  <c r="P61" i="3"/>
  <c r="P62" i="3"/>
  <c r="O53" i="3"/>
  <c r="L16" i="3"/>
  <c r="M16" i="3"/>
  <c r="N16" i="3"/>
  <c r="O16" i="3"/>
  <c r="R83" i="2"/>
  <c r="R84" i="2"/>
  <c r="R94" i="2"/>
  <c r="R86" i="2"/>
  <c r="R87" i="2"/>
  <c r="R88" i="2"/>
  <c r="R89" i="2"/>
  <c r="R90" i="2"/>
  <c r="R91" i="2"/>
  <c r="R92" i="2"/>
  <c r="R93" i="2"/>
  <c r="E94" i="2"/>
  <c r="E74" i="2"/>
  <c r="D74" i="2"/>
  <c r="H32" i="2"/>
  <c r="I32" i="2"/>
  <c r="J32" i="2"/>
  <c r="M32" i="2"/>
  <c r="O32" i="2"/>
  <c r="P32" i="2"/>
  <c r="Q32" i="2"/>
  <c r="H38" i="2"/>
  <c r="I38" i="2"/>
  <c r="J38" i="2"/>
  <c r="M38" i="2"/>
  <c r="N38" i="2"/>
  <c r="O38" i="2"/>
  <c r="P38" i="2"/>
  <c r="Q38" i="2"/>
  <c r="Q74" i="2"/>
  <c r="Q48" i="2"/>
  <c r="O27" i="3"/>
  <c r="O11" i="3"/>
  <c r="G11" i="3"/>
  <c r="G16" i="3"/>
  <c r="G27" i="3"/>
  <c r="G53" i="3"/>
  <c r="G84" i="3" l="1"/>
  <c r="O84" i="3"/>
  <c r="F107" i="2"/>
  <c r="P54" i="3" l="1"/>
  <c r="P59" i="3"/>
  <c r="P60" i="3"/>
  <c r="P55" i="3"/>
  <c r="P56" i="3"/>
  <c r="P57" i="3"/>
  <c r="P58" i="3"/>
  <c r="P28" i="3"/>
  <c r="P29" i="3"/>
  <c r="P30" i="3"/>
  <c r="P31" i="3"/>
  <c r="P32" i="3"/>
  <c r="P33" i="3"/>
  <c r="P34" i="3"/>
  <c r="P35" i="3"/>
  <c r="P22" i="3"/>
  <c r="P24" i="3"/>
  <c r="P25" i="3"/>
  <c r="P26" i="3"/>
  <c r="P21" i="3"/>
  <c r="P20" i="3"/>
  <c r="P16" i="3" s="1"/>
  <c r="P53" i="3" l="1"/>
  <c r="P48" i="2"/>
  <c r="N11" i="3"/>
  <c r="N27" i="3"/>
  <c r="M53" i="3" l="1"/>
  <c r="M27" i="3"/>
  <c r="M11" i="3"/>
  <c r="O74" i="2"/>
  <c r="O48" i="2"/>
  <c r="M84" i="3" l="1"/>
  <c r="R98" i="2"/>
  <c r="R85" i="2"/>
  <c r="R97" i="2"/>
  <c r="R40" i="2"/>
  <c r="R43" i="2"/>
  <c r="R36" i="2"/>
  <c r="R35" i="2"/>
  <c r="N48" i="2" l="1"/>
  <c r="L27" i="3"/>
  <c r="N32" i="2" l="1"/>
  <c r="K53" i="3"/>
  <c r="K27" i="3"/>
  <c r="K16" i="3"/>
  <c r="K11" i="3"/>
  <c r="M48" i="2"/>
  <c r="M58" i="2"/>
  <c r="M74" i="2"/>
  <c r="M107" i="2" l="1"/>
  <c r="L74" i="2"/>
  <c r="L38" i="2"/>
  <c r="J11" i="3"/>
  <c r="J16" i="3"/>
  <c r="J27" i="3"/>
  <c r="J53" i="3"/>
  <c r="L32" i="2" l="1"/>
  <c r="L48" i="2"/>
  <c r="I53" i="3"/>
  <c r="R81" i="2" l="1"/>
  <c r="R82" i="2"/>
  <c r="K32" i="2" l="1"/>
  <c r="R32" i="2" s="1"/>
  <c r="K38" i="2"/>
  <c r="R38" i="2" s="1"/>
  <c r="R42" i="2"/>
  <c r="K48" i="2"/>
  <c r="K74" i="2"/>
  <c r="I16" i="3"/>
  <c r="K107" i="2" l="1"/>
  <c r="H11" i="3"/>
  <c r="H16" i="3"/>
  <c r="H27" i="3"/>
  <c r="I11" i="3"/>
  <c r="I27" i="3"/>
  <c r="J48" i="2" l="1"/>
  <c r="H53" i="3"/>
  <c r="H84" i="3" s="1"/>
  <c r="I74" i="2" l="1"/>
  <c r="I48" i="2"/>
  <c r="F16" i="3" l="1"/>
  <c r="F11" i="3"/>
  <c r="C17" i="3"/>
  <c r="E11" i="3"/>
  <c r="L11" i="3"/>
  <c r="L84" i="3" s="1"/>
  <c r="D84" i="3" l="1"/>
  <c r="N53" i="3"/>
  <c r="N84" i="3" s="1"/>
  <c r="O63" i="3" l="1"/>
  <c r="F53" i="3"/>
  <c r="Q58" i="2" l="1"/>
  <c r="Q107" i="2" s="1"/>
  <c r="D48" i="2"/>
  <c r="R95" i="2" l="1"/>
  <c r="R96" i="2"/>
  <c r="R99" i="2"/>
  <c r="R100" i="2"/>
  <c r="R101" i="2"/>
  <c r="R102" i="2"/>
  <c r="R103" i="2"/>
  <c r="R104" i="2"/>
  <c r="R105" i="2"/>
  <c r="R106" i="2"/>
  <c r="P74" i="2"/>
  <c r="N74" i="2"/>
  <c r="J74" i="2"/>
  <c r="J107" i="2" s="1"/>
  <c r="H74" i="2"/>
  <c r="R74" i="2" s="1"/>
  <c r="P58" i="2"/>
  <c r="O58" i="2"/>
  <c r="O107" i="2" s="1"/>
  <c r="L58" i="2"/>
  <c r="L107" i="2" s="1"/>
  <c r="I58" i="2"/>
  <c r="I107" i="2" s="1"/>
  <c r="H58" i="2"/>
  <c r="H48" i="2"/>
  <c r="G48" i="2"/>
  <c r="E58" i="2"/>
  <c r="E48" i="2"/>
  <c r="D86" i="2"/>
  <c r="D58" i="2"/>
  <c r="D107" i="2" s="1"/>
  <c r="K37" i="3"/>
  <c r="K84" i="3" s="1"/>
  <c r="G107" i="2" l="1"/>
  <c r="R48" i="2"/>
  <c r="E107" i="2"/>
  <c r="H107" i="2"/>
  <c r="P107" i="2"/>
  <c r="N73" i="2"/>
  <c r="J37" i="3"/>
  <c r="J84" i="3" s="1"/>
  <c r="L37" i="3"/>
  <c r="G37" i="3"/>
  <c r="I37" i="3"/>
  <c r="I84" i="3" s="1"/>
  <c r="M37" i="3"/>
  <c r="N37" i="3"/>
  <c r="O37" i="3"/>
  <c r="F37" i="3"/>
  <c r="F27" i="3"/>
  <c r="F84" i="3" s="1"/>
  <c r="E27" i="3"/>
  <c r="E84" i="3" s="1"/>
  <c r="N72" i="2" l="1"/>
  <c r="R73" i="2"/>
  <c r="P84" i="3"/>
  <c r="P27" i="3"/>
  <c r="N71" i="2" l="1"/>
  <c r="R72" i="2"/>
  <c r="H37" i="3"/>
  <c r="P37" i="3" s="1"/>
  <c r="N70" i="2" l="1"/>
  <c r="R71" i="2"/>
  <c r="F63" i="3"/>
  <c r="H63" i="3"/>
  <c r="I63" i="3"/>
  <c r="G63" i="3"/>
  <c r="K63" i="3"/>
  <c r="J63" i="3"/>
  <c r="M63" i="3"/>
  <c r="N63" i="3"/>
  <c r="P66" i="3"/>
  <c r="L63" i="3"/>
  <c r="N69" i="2" l="1"/>
  <c r="R70" i="2"/>
  <c r="N68" i="2" l="1"/>
  <c r="R69" i="2"/>
  <c r="N67" i="2" l="1"/>
  <c r="R68" i="2"/>
  <c r="N66" i="2" l="1"/>
  <c r="R67" i="2"/>
  <c r="N65" i="2" l="1"/>
  <c r="R66" i="2"/>
  <c r="N64" i="2" l="1"/>
  <c r="R65" i="2"/>
  <c r="N63" i="2" l="1"/>
  <c r="R64" i="2"/>
  <c r="N62" i="2" l="1"/>
  <c r="R63" i="2"/>
  <c r="N61" i="2" l="1"/>
  <c r="R62" i="2"/>
  <c r="N60" i="2" l="1"/>
  <c r="R61" i="2"/>
  <c r="N58" i="2" l="1"/>
  <c r="R60" i="2"/>
  <c r="N107" i="2" l="1"/>
  <c r="R107" i="2" s="1"/>
  <c r="R58" i="2"/>
</calcChain>
</file>

<file path=xl/sharedStrings.xml><?xml version="1.0" encoding="utf-8"?>
<sst xmlns="http://schemas.openxmlformats.org/spreadsheetml/2006/main" count="335" uniqueCount="142">
  <si>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</si>
  <si>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</si>
  <si>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</si>
  <si>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</si>
  <si>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</si>
  <si>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</si>
  <si>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</si>
  <si>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</si>
  <si>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</si>
  <si>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</si>
  <si>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</si>
  <si>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</si>
  <si>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</si>
  <si>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</si>
  <si>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</si>
  <si>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</si>
  <si>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</si>
  <si>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</si>
  <si>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</si>
  <si>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</si>
  <si>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</si>
  <si>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</si>
  <si>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</si>
  <si>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</si>
  <si>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</si>
  <si>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</si>
  <si>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</si>
  <si>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</si>
  <si>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</si>
  <si>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</si>
  <si>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</si>
  <si>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</si>
  <si>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</si>
  <si>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</si>
  <si>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</si>
  <si>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</si>
  <si>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</si>
  <si>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</si>
  <si>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</si>
  <si>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</si>
  <si>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</si>
  <si>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</si>
  <si>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</si>
  <si>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</si>
  <si>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</si>
  <si>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</si>
  <si>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</si>
  <si>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</si>
  <si>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</si>
  <si>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</si>
  <si>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</si>
  <si>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</si>
  <si>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</si>
  <si>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</si>
  <si>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</si>
  <si>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</si>
  <si>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</si>
  <si>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</si>
  <si>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</si>
  <si>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</si>
  <si>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</si>
  <si>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</si>
  <si>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</si>
  <si>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</si>
  <si>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</si>
  <si>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</si>
  <si>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</si>
  <si>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</si>
  <si>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</si>
  <si>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</si>
  <si>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</si>
  <si>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</si>
  <si>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</si>
  <si>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</si>
  <si>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</si>
  <si>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</si>
  <si>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</si>
  <si>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</si>
  <si>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</si>
  <si>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</si>
  <si>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</si>
  <si>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</si>
  <si>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</si>
  <si>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</si>
  <si>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</si>
  <si>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</si>
  <si>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</si>
  <si>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</si>
  <si>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</si>
  <si>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</si>
  <si>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</si>
  <si>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</si>
  <si>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</si>
  <si>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</si>
  <si>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</si>
  <si>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</si>
  <si>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</si>
  <si>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</si>
  <si>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</si>
  <si>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</si>
  <si>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</si>
  <si>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</si>
  <si>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</si>
  <si>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</si>
  <si>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</si>
  <si>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</si>
  <si>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</si>
  <si>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</si>
  <si>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</si>
  <si>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</si>
  <si>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</si>
  <si>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</si>
  <si>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</si>
  <si>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</si>
  <si>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</si>
  <si>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>2.2 - CONTRATACION DE SERVICIOS</t>
  </si>
  <si>
    <t>DESCRIPCION</t>
  </si>
  <si>
    <t>MONTO RD$</t>
  </si>
  <si>
    <t>Transferencias del Gobierno Central</t>
  </si>
  <si>
    <t>Ventas de Boletas</t>
  </si>
  <si>
    <t>Club Caminantes</t>
  </si>
  <si>
    <t>Alquileres de Salones y Areas</t>
  </si>
  <si>
    <t>Sesiones de Fotos</t>
  </si>
  <si>
    <t>Ventas de Orquideas</t>
  </si>
  <si>
    <t>Sendero Taino</t>
  </si>
  <si>
    <t>Labor Social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</si>
  <si>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</si>
  <si>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</si>
  <si>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</si>
  <si>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</si>
  <si>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</si>
  <si>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</si>
  <si>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</si>
  <si>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</si>
  <si>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INGRESOS ENERO - FEBRERO DEL 2023</t>
  </si>
  <si>
    <t>Otros</t>
  </si>
  <si>
    <t>Tienda Zombia</t>
  </si>
  <si>
    <t>Libros</t>
  </si>
  <si>
    <t>Vivero</t>
  </si>
  <si>
    <t>Otros Alquileres y Dep.  Cuenta General</t>
  </si>
  <si>
    <t>Alquiler Trenes</t>
  </si>
  <si>
    <t>P/Ejercicios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</si>
</sst>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43" fontId="0" fillId="0" borderId="0" xfId="1" applyFont="1" applyFill="1" applyBorder="1"/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7" fillId="0" borderId="0" xfId="0" applyFont="1" applyBorder="1" applyAlignment="1">
      <alignment vertical="top" wrapText="1" readingOrder="1"/>
    </xf>
    <xf numFmtId="43" fontId="7" fillId="0" borderId="0" xfId="1" applyFont="1" applyBorder="1" applyAlignment="1">
      <alignment vertical="top" wrapText="1" readingOrder="1"/>
    </xf>
    <xf numFmtId="0" fontId="3" fillId="0" borderId="13" xfId="0" applyFont="1" applyBorder="1"/>
    <xf numFmtId="0" fontId="12" fillId="5" borderId="2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13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43" fontId="0" fillId="0" borderId="13" xfId="1" applyFont="1" applyBorder="1" applyAlignment="1"/>
    <xf numFmtId="43" fontId="3" fillId="0" borderId="12" xfId="0" applyNumberFormat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3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781051</xdr:colOff>
      <xdr:row>2</xdr:row>
      <xdr:rowOff>85725</xdr:rowOff>
    </xdr:from>
    <xdr:to>
      <xdr:col>3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19050</xdr:colOff>
      <xdr:row>2</xdr:row>
      <xdr:rowOff>108857</xdr:rowOff>
    </xdr:from>
    <xdr:to>
      <xdr:col>2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0"/>
  <sheetViews>
    <sheetView showGridLines="0" topLeftCell="A4" zoomScaleNormal="100" workbookViewId="0">
      <selection activeCell="A24" sqref="A24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48" t="s">
        <v>100</v>
      </c>
      <c r="B3" s="49"/>
      <c r="C3" s="49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46" t="s">
        <v>101</v>
      </c>
      <c r="B4" s="47"/>
      <c r="C4" s="47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55">
        <v>2023</v>
      </c>
      <c r="B5" s="56"/>
      <c r="C5" s="56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50" t="s">
        <v>76</v>
      </c>
      <c r="B6" s="51"/>
      <c r="C6" s="5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50" t="s">
        <v>77</v>
      </c>
      <c r="B7" s="51"/>
      <c r="C7" s="5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52" t="s">
        <v>66</v>
      </c>
      <c r="B9" s="53" t="s">
        <v>94</v>
      </c>
      <c r="C9" s="53" t="s">
        <v>93</v>
      </c>
      <c r="D9" s="6"/>
    </row>
    <row r="10" spans="1:14" ht="23.25" customHeight="1" x14ac:dyDescent="0.25">
      <c r="A10" s="52"/>
      <c r="B10" s="54"/>
      <c r="C10" s="54"/>
      <c r="D10" s="6"/>
    </row>
    <row r="11" spans="1:14" x14ac:dyDescent="0.25">
      <c r="A11" s="1" t="s">
        <v>0</v>
      </c>
      <c r="B11" s="2"/>
      <c r="C11" s="2"/>
      <c r="D11" s="6"/>
    </row>
    <row r="12" spans="1:14" x14ac:dyDescent="0.25">
      <c r="A12" s="3" t="s">
        <v>1</v>
      </c>
      <c r="B12" s="22">
        <f>SUM(B13:B17)</f>
        <v>107287289</v>
      </c>
      <c r="C12" s="22">
        <f t="shared" ref="C12" si="0">SUM(C13:C17)</f>
        <v>107287289</v>
      </c>
      <c r="D12" s="6"/>
    </row>
    <row r="13" spans="1:14" x14ac:dyDescent="0.25">
      <c r="A13" s="4" t="s">
        <v>2</v>
      </c>
      <c r="B13" s="34">
        <v>79934500</v>
      </c>
      <c r="C13" s="34">
        <v>79934500</v>
      </c>
      <c r="D13" s="6"/>
    </row>
    <row r="14" spans="1:14" x14ac:dyDescent="0.25">
      <c r="A14" s="4" t="s">
        <v>3</v>
      </c>
      <c r="B14" s="34">
        <v>14360000</v>
      </c>
      <c r="C14" s="34">
        <v>14360000</v>
      </c>
      <c r="D14" s="6"/>
    </row>
    <row r="15" spans="1:14" x14ac:dyDescent="0.25">
      <c r="A15" s="4" t="s">
        <v>4</v>
      </c>
      <c r="B15" s="34">
        <v>360000</v>
      </c>
      <c r="C15" s="34">
        <v>360000</v>
      </c>
      <c r="D15" s="6"/>
    </row>
    <row r="16" spans="1:14" x14ac:dyDescent="0.25">
      <c r="A16" s="4" t="s">
        <v>5</v>
      </c>
      <c r="B16" s="34">
        <v>3584863</v>
      </c>
      <c r="C16" s="34">
        <v>3584863</v>
      </c>
      <c r="D16" s="6"/>
    </row>
    <row r="17" spans="1:4" x14ac:dyDescent="0.25">
      <c r="A17" s="4" t="e">
        <f>+'P1 Presupuesto Aprobado'!#REF!</f>
        <v>#REF!</v>
      </c>
      <c r="B17" s="34">
        <v>9047926</v>
      </c>
      <c r="C17" s="34">
        <v>9047926</v>
      </c>
      <c r="D17" s="6"/>
    </row>
    <row r="18" spans="1:4" x14ac:dyDescent="0.25">
      <c r="A18" s="36" t="s">
        <v>115</v>
      </c>
      <c r="B18" s="22">
        <f>SUM(B19:B27)</f>
        <v>23852300</v>
      </c>
      <c r="C18" s="22">
        <f>SUM(C19:C27)</f>
        <v>23852300</v>
      </c>
      <c r="D18" s="6"/>
    </row>
    <row r="19" spans="1:4" x14ac:dyDescent="0.25">
      <c r="A19" s="4" t="s">
        <v>8</v>
      </c>
      <c r="B19" s="34">
        <v>10142000</v>
      </c>
      <c r="C19" s="34">
        <v>10142000</v>
      </c>
      <c r="D19" s="6"/>
    </row>
    <row r="20" spans="1:4" x14ac:dyDescent="0.25">
      <c r="A20" s="4" t="s">
        <v>9</v>
      </c>
      <c r="B20" s="34">
        <v>1400000</v>
      </c>
      <c r="C20" s="34">
        <v>1400000</v>
      </c>
      <c r="D20" s="6"/>
    </row>
    <row r="21" spans="1:4" x14ac:dyDescent="0.25">
      <c r="A21" s="4" t="s">
        <v>10</v>
      </c>
      <c r="B21" s="34">
        <v>1350000</v>
      </c>
      <c r="C21" s="34">
        <v>1350000</v>
      </c>
      <c r="D21" s="6"/>
    </row>
    <row r="22" spans="1:4" x14ac:dyDescent="0.25">
      <c r="A22" s="4" t="s">
        <v>11</v>
      </c>
      <c r="B22" s="34">
        <v>220000</v>
      </c>
      <c r="C22" s="34">
        <v>220000</v>
      </c>
      <c r="D22" s="6"/>
    </row>
    <row r="23" spans="1:4" x14ac:dyDescent="0.25">
      <c r="A23" s="4" t="s">
        <v>12</v>
      </c>
      <c r="B23" s="34">
        <v>215000</v>
      </c>
      <c r="C23" s="34">
        <v>215000</v>
      </c>
    </row>
    <row r="24" spans="1:4" x14ac:dyDescent="0.25">
      <c r="A24" s="4" t="s">
        <v>13</v>
      </c>
      <c r="B24" s="34">
        <v>850000</v>
      </c>
      <c r="C24" s="34">
        <v>850000</v>
      </c>
    </row>
    <row r="25" spans="1:4" x14ac:dyDescent="0.25">
      <c r="A25" s="4" t="s">
        <v>14</v>
      </c>
      <c r="B25" s="34">
        <v>550000</v>
      </c>
      <c r="C25" s="34">
        <v>550000</v>
      </c>
    </row>
    <row r="26" spans="1:4" x14ac:dyDescent="0.25">
      <c r="A26" s="4" t="s">
        <v>15</v>
      </c>
      <c r="B26" s="34">
        <v>2275300</v>
      </c>
      <c r="C26" s="34">
        <v>2275300</v>
      </c>
    </row>
    <row r="27" spans="1:4" x14ac:dyDescent="0.25">
      <c r="A27" s="4" t="s">
        <v>16</v>
      </c>
      <c r="B27" s="34">
        <v>6850000</v>
      </c>
      <c r="C27" s="34">
        <v>6850000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20339491</v>
      </c>
    </row>
    <row r="29" spans="1:4" x14ac:dyDescent="0.25">
      <c r="A29" s="4" t="s">
        <v>18</v>
      </c>
      <c r="B29" s="34">
        <v>495000</v>
      </c>
      <c r="C29" s="34">
        <v>495000</v>
      </c>
    </row>
    <row r="30" spans="1:4" x14ac:dyDescent="0.25">
      <c r="A30" s="4" t="s">
        <v>19</v>
      </c>
      <c r="B30" s="34">
        <v>1615000</v>
      </c>
      <c r="C30" s="34">
        <v>1615000</v>
      </c>
    </row>
    <row r="31" spans="1:4" x14ac:dyDescent="0.25">
      <c r="A31" s="4" t="s">
        <v>20</v>
      </c>
      <c r="B31" s="34">
        <v>2050000</v>
      </c>
      <c r="C31" s="34">
        <v>2050000</v>
      </c>
    </row>
    <row r="32" spans="1:4" x14ac:dyDescent="0.25">
      <c r="A32" s="4" t="s">
        <v>21</v>
      </c>
      <c r="B32" s="34">
        <v>40000</v>
      </c>
      <c r="C32" s="34">
        <v>40000</v>
      </c>
    </row>
    <row r="33" spans="1:3" x14ac:dyDescent="0.25">
      <c r="A33" s="4" t="s">
        <v>22</v>
      </c>
      <c r="B33" s="34">
        <v>660000</v>
      </c>
      <c r="C33" s="34">
        <v>660000</v>
      </c>
    </row>
    <row r="34" spans="1:3" x14ac:dyDescent="0.25">
      <c r="A34" s="4" t="s">
        <v>23</v>
      </c>
      <c r="B34" s="34">
        <v>1923917</v>
      </c>
      <c r="C34" s="34">
        <v>1923917</v>
      </c>
    </row>
    <row r="35" spans="1:3" x14ac:dyDescent="0.25">
      <c r="A35" s="4" t="s">
        <v>24</v>
      </c>
      <c r="B35" s="34">
        <v>6215000</v>
      </c>
      <c r="C35" s="34">
        <v>6215000</v>
      </c>
    </row>
    <row r="36" spans="1:3" hidden="1" x14ac:dyDescent="0.25">
      <c r="A36" s="4" t="s">
        <v>25</v>
      </c>
    </row>
    <row r="37" spans="1:3" x14ac:dyDescent="0.25">
      <c r="A37" s="4" t="s">
        <v>26</v>
      </c>
      <c r="B37" s="34">
        <v>7340574</v>
      </c>
      <c r="C37" s="34">
        <v>7340574</v>
      </c>
    </row>
    <row r="38" spans="1:3" x14ac:dyDescent="0.25">
      <c r="A38" s="3" t="s">
        <v>27</v>
      </c>
      <c r="B38" s="22">
        <f>+B39</f>
        <v>310000</v>
      </c>
      <c r="C38" s="22">
        <f>+C39</f>
        <v>310000</v>
      </c>
    </row>
    <row r="39" spans="1:3" x14ac:dyDescent="0.25">
      <c r="A39" s="4" t="s">
        <v>28</v>
      </c>
      <c r="B39" s="34">
        <v>310000</v>
      </c>
      <c r="C39" s="34">
        <v>310000</v>
      </c>
    </row>
    <row r="40" spans="1:3" hidden="1" x14ac:dyDescent="0.25">
      <c r="A40" s="4" t="s">
        <v>29</v>
      </c>
      <c r="B40" s="18">
        <v>0</v>
      </c>
      <c r="C40" s="18">
        <v>0</v>
      </c>
    </row>
    <row r="41" spans="1:3" hidden="1" x14ac:dyDescent="0.25">
      <c r="A41" s="4" t="s">
        <v>30</v>
      </c>
      <c r="B41" s="18">
        <v>0</v>
      </c>
      <c r="C41" s="18">
        <v>0</v>
      </c>
    </row>
    <row r="42" spans="1:3" hidden="1" x14ac:dyDescent="0.25">
      <c r="A42" s="4" t="s">
        <v>31</v>
      </c>
      <c r="B42" s="18">
        <v>0</v>
      </c>
      <c r="C42" s="18">
        <v>0</v>
      </c>
    </row>
    <row r="43" spans="1:3" hidden="1" x14ac:dyDescent="0.25">
      <c r="A43" s="4" t="s">
        <v>32</v>
      </c>
      <c r="B43" s="18">
        <v>0</v>
      </c>
      <c r="C43" s="18">
        <v>0</v>
      </c>
    </row>
    <row r="44" spans="1:3" hidden="1" x14ac:dyDescent="0.25">
      <c r="A44" s="4" t="s">
        <v>33</v>
      </c>
      <c r="B44" s="18">
        <v>0</v>
      </c>
      <c r="C44" s="18">
        <v>0</v>
      </c>
    </row>
    <row r="45" spans="1:3" hidden="1" x14ac:dyDescent="0.25">
      <c r="A45" s="4" t="s">
        <v>34</v>
      </c>
      <c r="B45" s="18">
        <v>0</v>
      </c>
      <c r="C45" s="18">
        <v>0</v>
      </c>
    </row>
    <row r="46" spans="1:3" hidden="1" x14ac:dyDescent="0.25">
      <c r="A46" s="4" t="s">
        <v>35</v>
      </c>
      <c r="B46" s="18">
        <v>0</v>
      </c>
      <c r="C46" s="18">
        <v>0</v>
      </c>
    </row>
    <row r="47" spans="1:3" hidden="1" x14ac:dyDescent="0.25">
      <c r="A47" s="3" t="s">
        <v>36</v>
      </c>
      <c r="B47" s="18">
        <v>0</v>
      </c>
      <c r="C47" s="18">
        <v>0</v>
      </c>
    </row>
    <row r="48" spans="1:3" hidden="1" x14ac:dyDescent="0.25">
      <c r="A48" s="4" t="s">
        <v>37</v>
      </c>
      <c r="B48" s="18">
        <v>0</v>
      </c>
      <c r="C48" s="18">
        <v>0</v>
      </c>
    </row>
    <row r="49" spans="1:3" hidden="1" x14ac:dyDescent="0.25">
      <c r="A49" s="4" t="s">
        <v>38</v>
      </c>
      <c r="B49" s="18">
        <v>0</v>
      </c>
      <c r="C49" s="18">
        <v>0</v>
      </c>
    </row>
    <row r="50" spans="1:3" hidden="1" x14ac:dyDescent="0.25">
      <c r="A50" s="4" t="s">
        <v>39</v>
      </c>
      <c r="B50" s="18">
        <v>0</v>
      </c>
      <c r="C50" s="18">
        <v>0</v>
      </c>
    </row>
    <row r="51" spans="1:3" hidden="1" x14ac:dyDescent="0.25">
      <c r="A51" s="4" t="s">
        <v>40</v>
      </c>
      <c r="B51" s="18">
        <v>0</v>
      </c>
      <c r="C51" s="18">
        <v>0</v>
      </c>
    </row>
    <row r="52" spans="1:3" hidden="1" x14ac:dyDescent="0.25">
      <c r="A52" s="4" t="s">
        <v>41</v>
      </c>
      <c r="B52" s="18">
        <v>0</v>
      </c>
      <c r="C52" s="18">
        <v>0</v>
      </c>
    </row>
    <row r="53" spans="1:3" hidden="1" x14ac:dyDescent="0.25">
      <c r="A53" s="4" t="s">
        <v>42</v>
      </c>
      <c r="B53" s="18">
        <v>0</v>
      </c>
      <c r="C53" s="18">
        <v>0</v>
      </c>
    </row>
    <row r="54" spans="1:3" x14ac:dyDescent="0.25">
      <c r="A54" s="3" t="s">
        <v>43</v>
      </c>
      <c r="B54" s="22">
        <f>+B55+B56+B57+B58+B59+B60+B61+B62+B63</f>
        <v>4210920</v>
      </c>
      <c r="C54" s="22">
        <f>+C55+C56+C57+C58+C59+C60+C61+C62+C63</f>
        <v>4210920</v>
      </c>
    </row>
    <row r="55" spans="1:3" x14ac:dyDescent="0.25">
      <c r="A55" s="4" t="s">
        <v>44</v>
      </c>
      <c r="B55" s="34">
        <v>2604500</v>
      </c>
      <c r="C55" s="34">
        <v>2604500</v>
      </c>
    </row>
    <row r="56" spans="1:3" x14ac:dyDescent="0.25">
      <c r="A56" s="4" t="s">
        <v>45</v>
      </c>
      <c r="B56" s="34">
        <v>494342</v>
      </c>
      <c r="C56" s="34">
        <v>494342</v>
      </c>
    </row>
    <row r="57" spans="1:3" x14ac:dyDescent="0.25">
      <c r="A57" s="4" t="s">
        <v>46</v>
      </c>
      <c r="B57" s="34">
        <v>65370</v>
      </c>
      <c r="C57" s="34">
        <v>65370</v>
      </c>
    </row>
    <row r="58" spans="1:3" x14ac:dyDescent="0.25">
      <c r="A58" s="4" t="s">
        <v>47</v>
      </c>
      <c r="B58" s="34">
        <v>164773</v>
      </c>
      <c r="C58" s="34">
        <v>164773</v>
      </c>
    </row>
    <row r="59" spans="1:3" x14ac:dyDescent="0.25">
      <c r="A59" s="4" t="s">
        <v>48</v>
      </c>
      <c r="B59" s="34">
        <v>766935</v>
      </c>
      <c r="C59" s="34">
        <v>766935</v>
      </c>
    </row>
    <row r="60" spans="1:3" x14ac:dyDescent="0.25">
      <c r="A60" s="4" t="s">
        <v>49</v>
      </c>
      <c r="B60" s="34">
        <v>100000</v>
      </c>
      <c r="C60" s="34">
        <v>100000</v>
      </c>
    </row>
    <row r="61" spans="1:3" x14ac:dyDescent="0.25">
      <c r="A61" s="4" t="s">
        <v>50</v>
      </c>
      <c r="B61" s="34">
        <v>15000</v>
      </c>
      <c r="C61" s="34">
        <v>15000</v>
      </c>
    </row>
    <row r="62" spans="1:3" hidden="1" x14ac:dyDescent="0.25">
      <c r="A62" s="4" t="s">
        <v>51</v>
      </c>
      <c r="C62" s="34"/>
    </row>
    <row r="63" spans="1:3" hidden="1" x14ac:dyDescent="0.25">
      <c r="A63" s="4" t="s">
        <v>52</v>
      </c>
      <c r="C63" s="34"/>
    </row>
    <row r="64" spans="1:3" hidden="1" x14ac:dyDescent="0.25">
      <c r="A64" s="3" t="s">
        <v>53</v>
      </c>
      <c r="B64" s="18">
        <f>+B65+B66+B67+B68</f>
        <v>0</v>
      </c>
      <c r="C64" s="18">
        <v>0</v>
      </c>
    </row>
    <row r="65" spans="1:3" hidden="1" x14ac:dyDescent="0.25">
      <c r="A65" s="4" t="s">
        <v>54</v>
      </c>
      <c r="B65" s="18">
        <v>0</v>
      </c>
      <c r="C65" s="18">
        <v>0</v>
      </c>
    </row>
    <row r="66" spans="1:3" hidden="1" x14ac:dyDescent="0.25">
      <c r="A66" s="4" t="s">
        <v>55</v>
      </c>
      <c r="B66" s="18">
        <v>0</v>
      </c>
      <c r="C66" s="18">
        <v>0</v>
      </c>
    </row>
    <row r="67" spans="1:3" hidden="1" x14ac:dyDescent="0.25">
      <c r="A67" s="4" t="s">
        <v>56</v>
      </c>
      <c r="B67" s="18">
        <v>0</v>
      </c>
      <c r="C67" s="18">
        <v>0</v>
      </c>
    </row>
    <row r="68" spans="1:3" hidden="1" x14ac:dyDescent="0.25">
      <c r="A68" s="4" t="s">
        <v>57</v>
      </c>
      <c r="B68" s="18">
        <v>0</v>
      </c>
      <c r="C68" s="18">
        <v>0</v>
      </c>
    </row>
    <row r="69" spans="1:3" hidden="1" x14ac:dyDescent="0.25">
      <c r="A69" s="3" t="s">
        <v>58</v>
      </c>
      <c r="B69" s="18">
        <v>0</v>
      </c>
      <c r="C69" s="18">
        <v>0</v>
      </c>
    </row>
    <row r="70" spans="1:3" hidden="1" x14ac:dyDescent="0.25">
      <c r="A70" s="4" t="s">
        <v>59</v>
      </c>
      <c r="B70" s="18">
        <v>0</v>
      </c>
      <c r="C70" s="18">
        <v>0</v>
      </c>
    </row>
    <row r="71" spans="1:3" hidden="1" x14ac:dyDescent="0.25">
      <c r="A71" s="4" t="s">
        <v>60</v>
      </c>
      <c r="B71" s="18">
        <v>0</v>
      </c>
      <c r="C71" s="18">
        <v>0</v>
      </c>
    </row>
    <row r="72" spans="1:3" hidden="1" x14ac:dyDescent="0.25">
      <c r="A72" s="3" t="s">
        <v>61</v>
      </c>
      <c r="B72" s="22">
        <v>0</v>
      </c>
      <c r="C72" s="22">
        <f>+C75</f>
        <v>0</v>
      </c>
    </row>
    <row r="73" spans="1:3" hidden="1" x14ac:dyDescent="0.25">
      <c r="A73" s="4" t="s">
        <v>62</v>
      </c>
      <c r="B73" s="18">
        <v>0</v>
      </c>
      <c r="C73" s="18">
        <v>0</v>
      </c>
    </row>
    <row r="74" spans="1:3" hidden="1" x14ac:dyDescent="0.25">
      <c r="A74" s="4" t="s">
        <v>63</v>
      </c>
      <c r="B74" s="18">
        <v>0</v>
      </c>
      <c r="C74" s="18">
        <v>0</v>
      </c>
    </row>
    <row r="75" spans="1:3" hidden="1" x14ac:dyDescent="0.25">
      <c r="A75" s="4" t="s">
        <v>64</v>
      </c>
      <c r="B75" s="18">
        <v>0</v>
      </c>
    </row>
    <row r="76" spans="1:3" hidden="1" x14ac:dyDescent="0.25">
      <c r="A76" s="1" t="s">
        <v>67</v>
      </c>
      <c r="B76" s="18">
        <v>0</v>
      </c>
      <c r="C76" s="18">
        <v>0</v>
      </c>
    </row>
    <row r="77" spans="1:3" hidden="1" x14ac:dyDescent="0.25">
      <c r="A77" s="3" t="s">
        <v>68</v>
      </c>
      <c r="B77" s="18">
        <v>0</v>
      </c>
      <c r="C77" s="18">
        <v>0</v>
      </c>
    </row>
    <row r="78" spans="1:3" hidden="1" x14ac:dyDescent="0.25">
      <c r="A78" s="4" t="s">
        <v>69</v>
      </c>
      <c r="B78" s="18">
        <v>0</v>
      </c>
      <c r="C78" s="18">
        <v>0</v>
      </c>
    </row>
    <row r="79" spans="1:3" hidden="1" x14ac:dyDescent="0.25">
      <c r="A79" s="4" t="s">
        <v>70</v>
      </c>
      <c r="B79" s="18">
        <v>0</v>
      </c>
      <c r="C79" s="18">
        <v>0</v>
      </c>
    </row>
    <row r="80" spans="1:3" hidden="1" x14ac:dyDescent="0.25">
      <c r="A80" s="3" t="s">
        <v>71</v>
      </c>
      <c r="B80" s="18">
        <v>0</v>
      </c>
      <c r="C80" s="18">
        <v>0</v>
      </c>
    </row>
    <row r="81" spans="1:5" hidden="1" x14ac:dyDescent="0.25">
      <c r="A81" s="4" t="s">
        <v>72</v>
      </c>
      <c r="B81" s="18">
        <v>0</v>
      </c>
      <c r="C81" s="18">
        <v>0</v>
      </c>
    </row>
    <row r="82" spans="1:5" hidden="1" x14ac:dyDescent="0.25">
      <c r="A82" s="4" t="s">
        <v>73</v>
      </c>
      <c r="B82" s="18">
        <v>0</v>
      </c>
      <c r="C82" s="18">
        <v>0</v>
      </c>
    </row>
    <row r="83" spans="1:5" hidden="1" x14ac:dyDescent="0.25">
      <c r="A83" s="3" t="s">
        <v>74</v>
      </c>
      <c r="B83" s="18">
        <v>0</v>
      </c>
      <c r="C83" s="18">
        <v>0</v>
      </c>
    </row>
    <row r="84" spans="1:5" hidden="1" x14ac:dyDescent="0.25">
      <c r="A84" s="4" t="s">
        <v>75</v>
      </c>
      <c r="B84" s="18">
        <v>0</v>
      </c>
      <c r="C84" s="18">
        <v>0</v>
      </c>
    </row>
    <row r="85" spans="1:5" hidden="1" x14ac:dyDescent="0.25">
      <c r="A85" s="28" t="s">
        <v>65</v>
      </c>
      <c r="B85" s="32">
        <f>+B54+B38+B28+B12+B18</f>
        <v>156000000</v>
      </c>
      <c r="C85" s="32">
        <f>+C54+C38+C28+C12+C18+C72</f>
        <v>156000000</v>
      </c>
      <c r="E85" s="35"/>
    </row>
    <row r="86" spans="1:5" x14ac:dyDescent="0.25">
      <c r="A86" s="28" t="s">
        <v>65</v>
      </c>
      <c r="B86" s="32">
        <f>+B54+B28+B18+B12+B38</f>
        <v>156000000</v>
      </c>
      <c r="C86" s="29">
        <f>+C54+C28+C18+C12+C39+C72</f>
        <v>156000000</v>
      </c>
      <c r="D86" s="25"/>
    </row>
    <row r="87" spans="1:5" x14ac:dyDescent="0.25">
      <c r="E87" s="25"/>
    </row>
    <row r="90" spans="1:5" x14ac:dyDescent="0.25">
      <c r="A90" t="s">
        <v>98</v>
      </c>
    </row>
    <row r="91" spans="1:5" x14ac:dyDescent="0.25">
      <c r="A91" t="s">
        <v>99</v>
      </c>
    </row>
    <row r="92" spans="1:5" x14ac:dyDescent="0.25">
      <c r="A92" s="23" t="s">
        <v>131</v>
      </c>
    </row>
    <row r="93" spans="1:5" x14ac:dyDescent="0.25">
      <c r="A93" t="s">
        <v>132</v>
      </c>
    </row>
    <row r="97" spans="1:1" ht="15.75" thickBot="1" x14ac:dyDescent="0.3"/>
    <row r="98" spans="1:1" ht="26.25" customHeight="1" thickBot="1" x14ac:dyDescent="0.3">
      <c r="A98" s="17" t="s">
        <v>95</v>
      </c>
    </row>
    <row r="99" spans="1:1" ht="33.75" customHeight="1" thickBot="1" x14ac:dyDescent="0.3">
      <c r="A99" s="15" t="s">
        <v>96</v>
      </c>
    </row>
    <row r="100" spans="1:1" ht="45.75" thickBot="1" x14ac:dyDescent="0.3">
      <c r="A100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5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20"/>
  <sheetViews>
    <sheetView showGridLines="0" tabSelected="1" topLeftCell="C1" zoomScaleNormal="100" workbookViewId="0">
      <selection activeCell="D114" sqref="D114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7109375" customWidth="1"/>
    <col min="9" max="9" width="13.140625" customWidth="1"/>
    <col min="10" max="10" width="13.28515625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</cols>
  <sheetData>
    <row r="3" spans="3:18" ht="28.5" customHeight="1" x14ac:dyDescent="0.25">
      <c r="C3" s="61" t="s">
        <v>100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3:18" ht="21" customHeight="1" x14ac:dyDescent="0.25">
      <c r="C4" s="46" t="s">
        <v>101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3:18" ht="15.75" x14ac:dyDescent="0.25">
      <c r="C5" s="55">
        <v>2023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3:18" ht="15.75" customHeight="1" x14ac:dyDescent="0.25">
      <c r="C6" s="50" t="s">
        <v>92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3:18" ht="15.75" customHeight="1" x14ac:dyDescent="0.25">
      <c r="C7" s="51" t="s">
        <v>77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60" t="s">
        <v>134</v>
      </c>
      <c r="E9" s="60"/>
      <c r="F9" s="60"/>
      <c r="G9" s="60"/>
      <c r="H9" s="60"/>
      <c r="I9" s="41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63" t="s">
        <v>116</v>
      </c>
      <c r="E10" s="63"/>
      <c r="F10" s="63"/>
      <c r="G10" s="63"/>
      <c r="H10" s="44" t="s">
        <v>117</v>
      </c>
      <c r="I10" s="42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D11" s="66" t="s">
        <v>118</v>
      </c>
      <c r="E11" s="66"/>
      <c r="F11" s="66"/>
      <c r="G11" s="66"/>
      <c r="H11" s="67">
        <f>10364166.66*2</f>
        <v>20728333.32</v>
      </c>
      <c r="I11" s="64"/>
      <c r="J11" s="64"/>
      <c r="K11" s="64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40"/>
      <c r="D12" s="66" t="s">
        <v>119</v>
      </c>
      <c r="E12" s="66"/>
      <c r="F12" s="66"/>
      <c r="G12" s="66"/>
      <c r="H12" s="67">
        <v>2216062.4</v>
      </c>
      <c r="I12" s="64"/>
      <c r="J12" s="64"/>
      <c r="K12" s="64"/>
      <c r="L12" s="40"/>
      <c r="M12" s="40"/>
      <c r="N12" s="40"/>
      <c r="O12" s="40"/>
      <c r="P12" s="40"/>
      <c r="Q12" s="40"/>
      <c r="R12" s="40"/>
    </row>
    <row r="13" spans="3:18" ht="15.75" customHeight="1" x14ac:dyDescent="0.25">
      <c r="C13" s="40"/>
      <c r="D13" s="66" t="s">
        <v>136</v>
      </c>
      <c r="E13" s="66"/>
      <c r="F13" s="66"/>
      <c r="G13" s="66"/>
      <c r="H13" s="67">
        <v>6570</v>
      </c>
      <c r="I13" s="64"/>
      <c r="J13" s="64"/>
      <c r="K13" s="64"/>
      <c r="L13" s="40"/>
      <c r="M13" s="40"/>
      <c r="N13" s="40"/>
      <c r="O13" s="40"/>
      <c r="P13" s="40"/>
      <c r="Q13" s="40"/>
      <c r="R13" s="40"/>
    </row>
    <row r="14" spans="3:18" ht="15.75" customHeight="1" x14ac:dyDescent="0.25">
      <c r="C14" s="40"/>
      <c r="D14" s="66" t="s">
        <v>137</v>
      </c>
      <c r="E14" s="66"/>
      <c r="F14" s="66"/>
      <c r="G14" s="66"/>
      <c r="H14" s="67">
        <v>3050</v>
      </c>
      <c r="I14" s="64"/>
      <c r="J14" s="64"/>
      <c r="K14" s="64"/>
      <c r="L14" s="40"/>
      <c r="M14" s="40"/>
      <c r="N14" s="40"/>
      <c r="O14" s="40"/>
      <c r="P14" s="40"/>
      <c r="Q14" s="40"/>
      <c r="R14" s="40"/>
    </row>
    <row r="15" spans="3:18" ht="15.75" customHeight="1" x14ac:dyDescent="0.25">
      <c r="C15" s="40"/>
      <c r="D15" s="66" t="s">
        <v>138</v>
      </c>
      <c r="E15" s="66"/>
      <c r="F15" s="66"/>
      <c r="G15" s="66"/>
      <c r="H15" s="67">
        <v>68795</v>
      </c>
      <c r="I15" s="64"/>
      <c r="J15" s="64"/>
      <c r="K15" s="64"/>
      <c r="L15" s="40"/>
      <c r="M15" s="40"/>
      <c r="N15" s="40"/>
      <c r="O15" s="40"/>
      <c r="P15" s="40"/>
      <c r="Q15" s="40"/>
      <c r="R15" s="40"/>
    </row>
    <row r="16" spans="3:18" ht="15.75" customHeight="1" x14ac:dyDescent="0.25">
      <c r="C16" s="40"/>
      <c r="D16" s="66" t="s">
        <v>120</v>
      </c>
      <c r="E16" s="66"/>
      <c r="F16" s="66"/>
      <c r="G16" s="66"/>
      <c r="H16" s="67">
        <v>209000</v>
      </c>
      <c r="I16" s="64"/>
      <c r="J16" s="64"/>
      <c r="K16" s="64"/>
      <c r="L16" s="40"/>
      <c r="M16" s="40"/>
      <c r="N16" s="40"/>
      <c r="O16" s="40"/>
      <c r="P16" s="40"/>
      <c r="Q16" s="40"/>
      <c r="R16" s="40"/>
    </row>
    <row r="17" spans="3:18" ht="15.75" customHeight="1" x14ac:dyDescent="0.25">
      <c r="C17" s="40"/>
      <c r="D17" s="66" t="s">
        <v>121</v>
      </c>
      <c r="E17" s="66"/>
      <c r="F17" s="66"/>
      <c r="G17" s="66"/>
      <c r="H17" s="67">
        <v>1349533</v>
      </c>
      <c r="I17" s="64"/>
      <c r="J17" s="64"/>
      <c r="K17" s="64"/>
      <c r="L17" s="40"/>
      <c r="M17" s="40"/>
      <c r="N17" s="40"/>
      <c r="O17" s="40"/>
      <c r="P17" s="40"/>
      <c r="Q17" s="40"/>
      <c r="R17" s="40"/>
    </row>
    <row r="18" spans="3:18" ht="15.75" customHeight="1" x14ac:dyDescent="0.25">
      <c r="C18" s="40"/>
      <c r="D18" s="66" t="s">
        <v>139</v>
      </c>
      <c r="E18" s="66"/>
      <c r="F18" s="66"/>
      <c r="G18" s="66"/>
      <c r="H18" s="67">
        <v>36000</v>
      </c>
      <c r="I18" s="64"/>
      <c r="J18" s="64"/>
      <c r="K18" s="64"/>
      <c r="L18" s="40"/>
      <c r="M18" s="40"/>
      <c r="N18" s="40"/>
      <c r="O18" s="40"/>
      <c r="P18" s="40"/>
      <c r="Q18" s="40"/>
      <c r="R18" s="40"/>
    </row>
    <row r="19" spans="3:18" ht="15.75" customHeight="1" x14ac:dyDescent="0.25">
      <c r="C19" s="40"/>
      <c r="D19" s="66" t="s">
        <v>140</v>
      </c>
      <c r="E19" s="66"/>
      <c r="F19" s="66"/>
      <c r="G19" s="66"/>
      <c r="H19" s="67">
        <v>7250</v>
      </c>
      <c r="I19" s="64"/>
      <c r="J19" s="64"/>
      <c r="K19" s="64"/>
      <c r="L19" s="40"/>
      <c r="M19" s="40"/>
      <c r="N19" s="40"/>
      <c r="O19" s="40"/>
      <c r="P19" s="40"/>
      <c r="Q19" s="40"/>
      <c r="R19" s="40"/>
    </row>
    <row r="20" spans="3:18" ht="15.75" customHeight="1" x14ac:dyDescent="0.25">
      <c r="C20" s="40"/>
      <c r="D20" s="66" t="s">
        <v>122</v>
      </c>
      <c r="E20" s="66"/>
      <c r="F20" s="66"/>
      <c r="G20" s="66"/>
      <c r="H20" s="67">
        <v>766375</v>
      </c>
      <c r="I20" s="64"/>
      <c r="J20" s="64"/>
      <c r="K20" s="64"/>
      <c r="L20" s="40"/>
      <c r="M20" s="40"/>
      <c r="N20" s="40"/>
      <c r="O20" s="40"/>
      <c r="P20" s="40"/>
      <c r="Q20" s="40"/>
      <c r="R20" s="40"/>
    </row>
    <row r="21" spans="3:18" ht="15.75" customHeight="1" x14ac:dyDescent="0.25">
      <c r="C21" s="40"/>
      <c r="D21" s="66" t="s">
        <v>123</v>
      </c>
      <c r="E21" s="66"/>
      <c r="F21" s="66"/>
      <c r="G21" s="66"/>
      <c r="H21" s="67">
        <v>500</v>
      </c>
      <c r="I21" s="64"/>
      <c r="J21" s="64"/>
      <c r="K21" s="64"/>
      <c r="L21" s="40"/>
      <c r="M21" s="40"/>
      <c r="N21" s="40"/>
      <c r="O21" s="40"/>
      <c r="P21" s="40"/>
      <c r="Q21" s="40"/>
      <c r="R21" s="40"/>
    </row>
    <row r="22" spans="3:18" ht="15.75" customHeight="1" x14ac:dyDescent="0.25">
      <c r="C22" s="11"/>
      <c r="D22" s="66" t="s">
        <v>124</v>
      </c>
      <c r="E22" s="66"/>
      <c r="F22" s="66"/>
      <c r="G22" s="66"/>
      <c r="H22" s="67">
        <v>180600</v>
      </c>
      <c r="I22" s="64"/>
      <c r="J22" s="64"/>
      <c r="K22" s="64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39"/>
      <c r="D23" s="66" t="s">
        <v>125</v>
      </c>
      <c r="E23" s="66"/>
      <c r="F23" s="66"/>
      <c r="G23" s="66"/>
      <c r="H23" s="67">
        <v>100500</v>
      </c>
      <c r="I23" s="64"/>
      <c r="J23" s="64"/>
      <c r="K23" s="64"/>
      <c r="L23" s="39"/>
      <c r="M23" s="39"/>
      <c r="N23" s="39"/>
      <c r="O23" s="39"/>
      <c r="P23" s="39"/>
      <c r="Q23" s="39"/>
      <c r="R23" s="39"/>
    </row>
    <row r="24" spans="3:18" ht="15.75" customHeight="1" x14ac:dyDescent="0.25">
      <c r="C24" s="39"/>
      <c r="D24" s="66" t="s">
        <v>141</v>
      </c>
      <c r="E24" s="66"/>
      <c r="F24" s="66"/>
      <c r="G24" s="66"/>
      <c r="H24" s="67">
        <v>26000</v>
      </c>
      <c r="I24" s="64"/>
      <c r="J24" s="64"/>
      <c r="K24" s="64"/>
      <c r="L24" s="39"/>
      <c r="M24" s="39"/>
      <c r="N24" s="39"/>
      <c r="O24" s="39"/>
      <c r="P24" s="39"/>
      <c r="Q24" s="39"/>
      <c r="R24" s="39"/>
    </row>
    <row r="25" spans="3:18" ht="15.75" customHeight="1" x14ac:dyDescent="0.25">
      <c r="C25" s="39"/>
      <c r="D25" s="66" t="s">
        <v>135</v>
      </c>
      <c r="E25" s="66"/>
      <c r="F25" s="66"/>
      <c r="G25" s="66"/>
      <c r="H25" s="67">
        <f>500+61633.87</f>
        <v>62133.87</v>
      </c>
      <c r="I25" s="64"/>
      <c r="J25" s="64"/>
      <c r="K25" s="64"/>
      <c r="L25" s="39"/>
      <c r="M25" s="39"/>
      <c r="N25" s="39"/>
      <c r="O25" s="39"/>
      <c r="P25" s="39"/>
      <c r="Q25" s="39"/>
      <c r="R25" s="39"/>
    </row>
    <row r="26" spans="3:18" ht="15.75" customHeight="1" x14ac:dyDescent="0.25">
      <c r="C26" s="11"/>
      <c r="D26" s="64"/>
      <c r="E26" s="64"/>
      <c r="F26" s="64"/>
      <c r="G26" s="64"/>
      <c r="H26" s="64"/>
      <c r="I26" s="64"/>
      <c r="J26" s="64"/>
      <c r="K26" s="64"/>
      <c r="L26" s="11"/>
      <c r="M26" s="11"/>
      <c r="N26" s="11"/>
      <c r="O26" s="11"/>
      <c r="P26" s="11"/>
      <c r="Q26" s="11"/>
      <c r="R26" s="11"/>
    </row>
    <row r="27" spans="3:18" ht="15.75" customHeight="1" thickBot="1" x14ac:dyDescent="0.3">
      <c r="C27" s="11"/>
      <c r="D27" s="65" t="s">
        <v>126</v>
      </c>
      <c r="E27" s="65"/>
      <c r="F27" s="65"/>
      <c r="G27" s="65"/>
      <c r="H27" s="68">
        <f>SUM(H11:H26)</f>
        <v>25760702.59</v>
      </c>
      <c r="I27" s="64"/>
      <c r="J27" s="64"/>
      <c r="K27" s="64"/>
      <c r="L27" s="11"/>
      <c r="M27" s="11"/>
      <c r="N27" s="11"/>
      <c r="O27" s="11"/>
      <c r="P27" s="11"/>
      <c r="Q27" s="11"/>
      <c r="R27" s="11"/>
    </row>
    <row r="28" spans="3:18" ht="15.75" customHeight="1" thickTop="1" x14ac:dyDescent="0.25">
      <c r="C28" s="11"/>
      <c r="D28" s="42"/>
      <c r="E28" s="42"/>
      <c r="F28" s="42"/>
      <c r="G28" s="42"/>
      <c r="H28" s="43"/>
      <c r="I28" s="43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25.5" customHeight="1" x14ac:dyDescent="0.25">
      <c r="C29" s="52" t="s">
        <v>66</v>
      </c>
      <c r="D29" s="53" t="s">
        <v>94</v>
      </c>
      <c r="E29" s="53" t="s">
        <v>93</v>
      </c>
      <c r="F29" s="57" t="s">
        <v>91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9"/>
    </row>
    <row r="30" spans="3:18" x14ac:dyDescent="0.25">
      <c r="C30" s="52"/>
      <c r="D30" s="54"/>
      <c r="E30" s="54"/>
      <c r="F30" s="12" t="s">
        <v>79</v>
      </c>
      <c r="G30" s="12" t="s">
        <v>80</v>
      </c>
      <c r="H30" s="12" t="s">
        <v>81</v>
      </c>
      <c r="I30" s="12" t="s">
        <v>82</v>
      </c>
      <c r="J30" s="13" t="s">
        <v>83</v>
      </c>
      <c r="K30" s="12" t="s">
        <v>84</v>
      </c>
      <c r="L30" s="13" t="s">
        <v>85</v>
      </c>
      <c r="M30" s="12" t="s">
        <v>86</v>
      </c>
      <c r="N30" s="12" t="s">
        <v>87</v>
      </c>
      <c r="O30" s="12" t="s">
        <v>88</v>
      </c>
      <c r="P30" s="12" t="s">
        <v>89</v>
      </c>
      <c r="Q30" s="13" t="s">
        <v>90</v>
      </c>
      <c r="R30" s="12" t="s">
        <v>78</v>
      </c>
    </row>
    <row r="31" spans="3:18" x14ac:dyDescent="0.25">
      <c r="C31" s="1" t="s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3:18" x14ac:dyDescent="0.25">
      <c r="C32" s="3" t="s">
        <v>1</v>
      </c>
      <c r="D32" s="22">
        <f>SUM(D33:D37)</f>
        <v>107287289</v>
      </c>
      <c r="E32" s="22">
        <f>SUM(E33:E37)</f>
        <v>107287289</v>
      </c>
      <c r="F32" s="22">
        <f>SUM(F33:F37)</f>
        <v>6851413.1299999999</v>
      </c>
      <c r="G32" s="22">
        <f>SUM(G33:G37)</f>
        <v>7162755.96</v>
      </c>
      <c r="H32" s="22">
        <f t="shared" ref="H32:Q32" si="0">SUM(H33:H37)</f>
        <v>0</v>
      </c>
      <c r="I32" s="22">
        <f t="shared" si="0"/>
        <v>0</v>
      </c>
      <c r="J32" s="22">
        <f t="shared" si="0"/>
        <v>0</v>
      </c>
      <c r="K32" s="22">
        <f t="shared" si="0"/>
        <v>0</v>
      </c>
      <c r="L32" s="22">
        <f t="shared" si="0"/>
        <v>0</v>
      </c>
      <c r="M32" s="22">
        <f t="shared" si="0"/>
        <v>0</v>
      </c>
      <c r="N32" s="22">
        <f t="shared" si="0"/>
        <v>0</v>
      </c>
      <c r="O32" s="22">
        <f t="shared" si="0"/>
        <v>0</v>
      </c>
      <c r="P32" s="22">
        <f t="shared" si="0"/>
        <v>0</v>
      </c>
      <c r="Q32" s="22">
        <f t="shared" si="0"/>
        <v>0</v>
      </c>
      <c r="R32" s="22">
        <f>+F32+G32+H32+I32+J32+K32+L32+M32+N32+O32+P32+Q32</f>
        <v>14014169.09</v>
      </c>
    </row>
    <row r="33" spans="3:19" x14ac:dyDescent="0.25">
      <c r="C33" s="4" t="s">
        <v>2</v>
      </c>
      <c r="D33" s="34">
        <v>79934500</v>
      </c>
      <c r="E33" s="34">
        <v>79934500</v>
      </c>
      <c r="F33" s="34">
        <v>5898983.3300000001</v>
      </c>
      <c r="G33" s="34">
        <v>6169602.0300000003</v>
      </c>
      <c r="H33" s="18"/>
      <c r="I33" s="18"/>
      <c r="J33" s="18"/>
      <c r="K33" s="34"/>
      <c r="L33" s="18"/>
      <c r="M33" s="18"/>
      <c r="N33" s="18"/>
      <c r="O33" s="34"/>
      <c r="P33" s="34"/>
      <c r="Q33" s="34"/>
      <c r="R33" s="25">
        <f>SUM(F33:Q33)</f>
        <v>12068585.359999999</v>
      </c>
    </row>
    <row r="34" spans="3:19" x14ac:dyDescent="0.25">
      <c r="C34" s="4" t="s">
        <v>3</v>
      </c>
      <c r="D34" s="34">
        <v>14360000</v>
      </c>
      <c r="E34" s="34">
        <v>14360000</v>
      </c>
      <c r="F34" s="34">
        <v>51000</v>
      </c>
      <c r="G34" s="34">
        <v>120884.76</v>
      </c>
      <c r="H34" s="18"/>
      <c r="I34" s="18"/>
      <c r="J34" s="18"/>
      <c r="K34" s="34"/>
      <c r="L34" s="18"/>
      <c r="M34" s="18"/>
      <c r="N34" s="18"/>
      <c r="O34" s="34"/>
      <c r="P34" s="34"/>
      <c r="Q34" s="34"/>
      <c r="R34" s="25">
        <f>SUM(F34:Q34)</f>
        <v>171884.76</v>
      </c>
    </row>
    <row r="35" spans="3:19" x14ac:dyDescent="0.25">
      <c r="C35" s="4" t="s">
        <v>4</v>
      </c>
      <c r="D35" s="34">
        <v>360000</v>
      </c>
      <c r="E35" s="34">
        <v>360000</v>
      </c>
      <c r="F35" s="18">
        <v>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30"/>
      <c r="R35" s="25">
        <f>SUM(F35:Q35)</f>
        <v>0</v>
      </c>
      <c r="S35" s="14"/>
    </row>
    <row r="36" spans="3:19" x14ac:dyDescent="0.25">
      <c r="C36" s="4" t="s">
        <v>5</v>
      </c>
      <c r="D36" s="34">
        <v>3584863</v>
      </c>
      <c r="E36" s="34">
        <v>3584863</v>
      </c>
      <c r="F36" s="34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30"/>
      <c r="R36" s="25">
        <f t="shared" ref="R36:R43" si="1">SUM(F36:Q36)</f>
        <v>0</v>
      </c>
    </row>
    <row r="37" spans="3:19" x14ac:dyDescent="0.25">
      <c r="C37" s="4" t="s">
        <v>6</v>
      </c>
      <c r="D37" s="34">
        <v>9047926</v>
      </c>
      <c r="E37" s="34">
        <v>9047926</v>
      </c>
      <c r="F37" s="34">
        <v>901429.8</v>
      </c>
      <c r="G37" s="34">
        <v>872269.17</v>
      </c>
      <c r="H37" s="18"/>
      <c r="I37" s="18"/>
      <c r="J37" s="18"/>
      <c r="K37" s="34"/>
      <c r="L37" s="18"/>
      <c r="M37" s="18"/>
      <c r="N37" s="34"/>
      <c r="O37" s="34"/>
      <c r="P37" s="34"/>
      <c r="Q37" s="34"/>
      <c r="R37" s="25">
        <f>SUM(F37:Q37)</f>
        <v>1773698.9700000002</v>
      </c>
    </row>
    <row r="38" spans="3:19" s="23" customFormat="1" x14ac:dyDescent="0.25">
      <c r="C38" s="36" t="s">
        <v>115</v>
      </c>
      <c r="D38" s="22">
        <f>SUM(D39:D47)</f>
        <v>23852300</v>
      </c>
      <c r="E38" s="22">
        <f>SUM(E39:E47)</f>
        <v>23852300</v>
      </c>
      <c r="F38" s="22">
        <f>SUM(F39:F47)</f>
        <v>642742.42999999993</v>
      </c>
      <c r="G38" s="22">
        <f>SUM(G39:G47)</f>
        <v>766491.16</v>
      </c>
      <c r="H38" s="22">
        <f t="shared" ref="H38:Q38" si="2">SUM(H39:H47)</f>
        <v>0</v>
      </c>
      <c r="I38" s="22">
        <f t="shared" si="2"/>
        <v>0</v>
      </c>
      <c r="J38" s="22">
        <f t="shared" si="2"/>
        <v>0</v>
      </c>
      <c r="K38" s="22">
        <f t="shared" si="2"/>
        <v>0</v>
      </c>
      <c r="L38" s="22">
        <f t="shared" si="2"/>
        <v>0</v>
      </c>
      <c r="M38" s="22">
        <f t="shared" si="2"/>
        <v>0</v>
      </c>
      <c r="N38" s="22">
        <f t="shared" si="2"/>
        <v>0</v>
      </c>
      <c r="O38" s="22">
        <f t="shared" si="2"/>
        <v>0</v>
      </c>
      <c r="P38" s="22">
        <f t="shared" si="2"/>
        <v>0</v>
      </c>
      <c r="Q38" s="22">
        <f t="shared" si="2"/>
        <v>0</v>
      </c>
      <c r="R38" s="26">
        <f>SUM(F38:Q38)</f>
        <v>1409233.5899999999</v>
      </c>
    </row>
    <row r="39" spans="3:19" x14ac:dyDescent="0.25">
      <c r="C39" s="4" t="s">
        <v>8</v>
      </c>
      <c r="D39" s="34">
        <v>10142000</v>
      </c>
      <c r="E39" s="34">
        <v>10142000</v>
      </c>
      <c r="F39" s="34">
        <v>627073.07999999996</v>
      </c>
      <c r="G39" s="34">
        <v>737157.81</v>
      </c>
      <c r="H39" s="30"/>
      <c r="I39" s="18"/>
      <c r="J39" s="18"/>
      <c r="K39" s="34"/>
      <c r="L39" s="18"/>
      <c r="M39" s="18"/>
      <c r="N39" s="34"/>
      <c r="O39" s="34"/>
      <c r="P39" s="34"/>
      <c r="Q39" s="34"/>
      <c r="R39" s="25">
        <f>SUM(F39:Q39)</f>
        <v>1364230.8900000001</v>
      </c>
    </row>
    <row r="40" spans="3:19" x14ac:dyDescent="0.25">
      <c r="C40" s="4" t="s">
        <v>9</v>
      </c>
      <c r="D40" s="34">
        <v>1400000</v>
      </c>
      <c r="E40" s="34">
        <v>1400000</v>
      </c>
      <c r="F40" s="18"/>
      <c r="G40" s="18"/>
      <c r="H40" s="18"/>
      <c r="I40" s="18"/>
      <c r="J40" s="18"/>
      <c r="K40" s="18"/>
      <c r="L40" s="18"/>
      <c r="M40" s="34"/>
      <c r="N40" s="34"/>
      <c r="O40" s="34"/>
      <c r="P40" s="34"/>
      <c r="Q40" s="34"/>
      <c r="R40" s="25">
        <f t="shared" si="1"/>
        <v>0</v>
      </c>
    </row>
    <row r="41" spans="3:19" x14ac:dyDescent="0.25">
      <c r="C41" s="4" t="s">
        <v>10</v>
      </c>
      <c r="D41" s="34">
        <v>1350000</v>
      </c>
      <c r="E41" s="34">
        <v>1350000</v>
      </c>
      <c r="F41" s="18"/>
      <c r="G41" s="34">
        <v>6810</v>
      </c>
      <c r="H41" s="18"/>
      <c r="I41" s="18"/>
      <c r="J41" s="18"/>
      <c r="K41" s="18"/>
      <c r="L41" s="18"/>
      <c r="M41" s="34"/>
      <c r="N41" s="18"/>
      <c r="O41" s="34"/>
      <c r="P41" s="18"/>
      <c r="Q41" s="34"/>
      <c r="R41" s="25">
        <f>SUM(F41:Q41)</f>
        <v>6810</v>
      </c>
    </row>
    <row r="42" spans="3:19" x14ac:dyDescent="0.25">
      <c r="C42" s="4" t="s">
        <v>11</v>
      </c>
      <c r="D42" s="34">
        <v>220000</v>
      </c>
      <c r="E42" s="34">
        <v>220000</v>
      </c>
      <c r="F42" s="18"/>
      <c r="G42" s="18"/>
      <c r="H42" s="18"/>
      <c r="I42" s="18"/>
      <c r="J42" s="18"/>
      <c r="K42" s="34"/>
      <c r="L42" s="18"/>
      <c r="M42" s="34"/>
      <c r="O42" s="34"/>
      <c r="P42" s="34"/>
      <c r="Q42" s="34"/>
      <c r="R42" s="25">
        <f t="shared" si="1"/>
        <v>0</v>
      </c>
    </row>
    <row r="43" spans="3:19" x14ac:dyDescent="0.25">
      <c r="C43" s="4" t="s">
        <v>12</v>
      </c>
      <c r="D43" s="34">
        <v>215000</v>
      </c>
      <c r="E43" s="34">
        <v>215000</v>
      </c>
      <c r="F43" s="18"/>
      <c r="G43" s="18"/>
      <c r="H43" s="18"/>
      <c r="I43" s="18"/>
      <c r="J43" s="18"/>
      <c r="K43" s="18"/>
      <c r="L43" s="18"/>
      <c r="M43" s="18"/>
      <c r="N43" s="18"/>
      <c r="O43" s="34"/>
      <c r="P43" s="34"/>
      <c r="Q43" s="34"/>
      <c r="R43" s="25">
        <f t="shared" si="1"/>
        <v>0</v>
      </c>
    </row>
    <row r="44" spans="3:19" x14ac:dyDescent="0.25">
      <c r="C44" s="4" t="s">
        <v>13</v>
      </c>
      <c r="D44" s="34">
        <v>850000</v>
      </c>
      <c r="E44" s="34">
        <v>850000</v>
      </c>
      <c r="F44" s="34">
        <v>15669.35</v>
      </c>
      <c r="G44" s="34">
        <v>22523.35</v>
      </c>
      <c r="H44" s="18"/>
      <c r="I44" s="18"/>
      <c r="J44" s="18"/>
      <c r="K44" s="18"/>
      <c r="L44" s="18"/>
      <c r="M44" s="34"/>
      <c r="N44" s="34"/>
      <c r="O44" s="34"/>
      <c r="P44" s="34"/>
      <c r="Q44" s="34"/>
      <c r="R44" s="25">
        <f>SUM(F44:Q44)</f>
        <v>38192.699999999997</v>
      </c>
    </row>
    <row r="45" spans="3:19" x14ac:dyDescent="0.25">
      <c r="C45" s="4" t="s">
        <v>14</v>
      </c>
      <c r="D45" s="34">
        <v>550000</v>
      </c>
      <c r="E45" s="34">
        <v>550000</v>
      </c>
      <c r="F45" s="18"/>
      <c r="G45" s="18"/>
      <c r="H45" s="18"/>
      <c r="I45" s="18"/>
      <c r="J45" s="18"/>
      <c r="K45" s="34"/>
      <c r="L45" s="18"/>
      <c r="M45" s="34"/>
      <c r="N45" s="34"/>
      <c r="O45" s="34"/>
      <c r="P45" s="34"/>
      <c r="Q45" s="34"/>
      <c r="R45" s="25">
        <f>SUM(F45:Q45)</f>
        <v>0</v>
      </c>
    </row>
    <row r="46" spans="3:19" x14ac:dyDescent="0.25">
      <c r="C46" s="4" t="s">
        <v>15</v>
      </c>
      <c r="D46" s="34">
        <v>2275300</v>
      </c>
      <c r="E46" s="34">
        <v>2275300</v>
      </c>
      <c r="F46" s="18"/>
      <c r="G46" s="18"/>
      <c r="H46" s="18"/>
      <c r="I46" s="18"/>
      <c r="J46" s="18"/>
      <c r="K46" s="34"/>
      <c r="L46" s="18"/>
      <c r="M46" s="34"/>
      <c r="N46" s="34"/>
      <c r="O46" s="34"/>
      <c r="P46" s="34"/>
      <c r="Q46" s="34"/>
      <c r="R46" s="25">
        <f t="shared" ref="R46:R80" si="3">SUM(F46:Q46)</f>
        <v>0</v>
      </c>
    </row>
    <row r="47" spans="3:19" x14ac:dyDescent="0.25">
      <c r="C47" s="4" t="s">
        <v>16</v>
      </c>
      <c r="D47" s="34">
        <v>6850000</v>
      </c>
      <c r="E47" s="34">
        <v>6850000</v>
      </c>
      <c r="F47" s="18"/>
      <c r="G47" s="18"/>
      <c r="H47" s="18"/>
      <c r="I47" s="18"/>
      <c r="J47" s="18"/>
      <c r="K47" s="34"/>
      <c r="L47" s="18"/>
      <c r="M47" s="34"/>
      <c r="N47" s="18"/>
      <c r="O47" s="34"/>
      <c r="P47" s="34"/>
      <c r="Q47" s="34"/>
      <c r="R47" s="25">
        <f t="shared" si="3"/>
        <v>0</v>
      </c>
    </row>
    <row r="48" spans="3:19" x14ac:dyDescent="0.25">
      <c r="C48" s="3" t="s">
        <v>17</v>
      </c>
      <c r="D48" s="22">
        <f>+D49+D50+D51+D52+D53+D54+D55+D56+D57</f>
        <v>20339491</v>
      </c>
      <c r="E48" s="22">
        <f>+E49+E50+E51+E52+E53+E54+E55+E56+E57</f>
        <v>20339491</v>
      </c>
      <c r="F48" s="18">
        <v>0</v>
      </c>
      <c r="G48" s="22">
        <f>+G49+G50+G51+G52+G53+G54+G55+G56</f>
        <v>0</v>
      </c>
      <c r="H48" s="22">
        <f>+H49+H50+H51+H52+H53+H54+H55+H56</f>
        <v>0</v>
      </c>
      <c r="I48" s="22">
        <f t="shared" ref="I48:P48" si="4">+I49+I50+I51+I52+I53+I54+I55+I56+I57</f>
        <v>0</v>
      </c>
      <c r="J48" s="22">
        <f t="shared" si="4"/>
        <v>0</v>
      </c>
      <c r="K48" s="22">
        <f t="shared" si="4"/>
        <v>0</v>
      </c>
      <c r="L48" s="22">
        <f t="shared" si="4"/>
        <v>0</v>
      </c>
      <c r="M48" s="22">
        <f t="shared" si="4"/>
        <v>0</v>
      </c>
      <c r="N48" s="22">
        <f t="shared" si="4"/>
        <v>0</v>
      </c>
      <c r="O48" s="22">
        <f t="shared" si="4"/>
        <v>0</v>
      </c>
      <c r="P48" s="22">
        <f t="shared" si="4"/>
        <v>0</v>
      </c>
      <c r="Q48" s="22">
        <f>+Q49+Q50+Q51+Q53+Q55+Q57+Q54+Q52+Q56</f>
        <v>0</v>
      </c>
      <c r="R48" s="25">
        <f t="shared" si="3"/>
        <v>0</v>
      </c>
    </row>
    <row r="49" spans="3:18" x14ac:dyDescent="0.25">
      <c r="C49" s="4" t="s">
        <v>18</v>
      </c>
      <c r="D49" s="34">
        <v>495000</v>
      </c>
      <c r="E49" s="34">
        <v>495000</v>
      </c>
      <c r="F49" s="18"/>
      <c r="G49" s="18"/>
      <c r="H49" s="18"/>
      <c r="I49" s="18"/>
      <c r="J49" s="18"/>
      <c r="K49" s="34"/>
      <c r="L49" s="18"/>
      <c r="M49" s="34"/>
      <c r="N49" s="34"/>
      <c r="O49" s="34"/>
      <c r="P49" s="18"/>
      <c r="Q49" s="34"/>
      <c r="R49" s="25">
        <f t="shared" si="3"/>
        <v>0</v>
      </c>
    </row>
    <row r="50" spans="3:18" x14ac:dyDescent="0.25">
      <c r="C50" s="4" t="s">
        <v>19</v>
      </c>
      <c r="D50" s="34">
        <v>1615000</v>
      </c>
      <c r="E50" s="34">
        <v>1615000</v>
      </c>
      <c r="F50" s="18"/>
      <c r="G50" s="18"/>
      <c r="H50" s="18"/>
      <c r="I50" s="18"/>
      <c r="J50" s="18"/>
      <c r="K50" s="18"/>
      <c r="L50" s="18"/>
      <c r="M50" s="34"/>
      <c r="N50" s="34"/>
      <c r="O50" s="18"/>
      <c r="P50" s="18"/>
      <c r="Q50" s="18"/>
      <c r="R50" s="25">
        <f t="shared" si="3"/>
        <v>0</v>
      </c>
    </row>
    <row r="51" spans="3:18" x14ac:dyDescent="0.25">
      <c r="C51" s="4" t="s">
        <v>20</v>
      </c>
      <c r="D51" s="34">
        <v>2050000</v>
      </c>
      <c r="E51" s="34">
        <v>2050000</v>
      </c>
      <c r="F51" s="18"/>
      <c r="G51" s="18"/>
      <c r="H51" s="18"/>
      <c r="I51" s="18"/>
      <c r="J51" s="18"/>
      <c r="K51" s="34"/>
      <c r="L51" s="18"/>
      <c r="M51" s="34"/>
      <c r="N51" s="18"/>
      <c r="O51" s="18"/>
      <c r="P51" s="34"/>
      <c r="Q51" s="34"/>
      <c r="R51" s="25">
        <f t="shared" si="3"/>
        <v>0</v>
      </c>
    </row>
    <row r="52" spans="3:18" x14ac:dyDescent="0.25">
      <c r="C52" s="4" t="s">
        <v>21</v>
      </c>
      <c r="D52" s="34">
        <v>40000</v>
      </c>
      <c r="E52" s="34">
        <v>40000</v>
      </c>
      <c r="F52" s="18"/>
      <c r="G52" s="18"/>
      <c r="H52" s="18"/>
      <c r="I52" s="18"/>
      <c r="J52" s="18"/>
      <c r="K52" s="18"/>
      <c r="L52" s="18"/>
      <c r="M52" s="18"/>
      <c r="N52" s="34"/>
      <c r="O52" s="18"/>
      <c r="P52" s="18"/>
      <c r="Q52" s="18"/>
      <c r="R52" s="25">
        <f t="shared" si="3"/>
        <v>0</v>
      </c>
    </row>
    <row r="53" spans="3:18" x14ac:dyDescent="0.25">
      <c r="C53" s="4" t="s">
        <v>22</v>
      </c>
      <c r="D53" s="34">
        <v>660000</v>
      </c>
      <c r="E53" s="34">
        <v>660000</v>
      </c>
      <c r="F53" s="18"/>
      <c r="G53" s="18"/>
      <c r="H53" s="18"/>
      <c r="I53" s="18"/>
      <c r="J53" s="18"/>
      <c r="K53" s="34"/>
      <c r="L53" s="18"/>
      <c r="M53" s="34"/>
      <c r="N53" s="18"/>
      <c r="O53" s="34"/>
      <c r="P53" s="18"/>
      <c r="Q53" s="18"/>
      <c r="R53" s="25">
        <f t="shared" si="3"/>
        <v>0</v>
      </c>
    </row>
    <row r="54" spans="3:18" x14ac:dyDescent="0.25">
      <c r="C54" s="4" t="s">
        <v>23</v>
      </c>
      <c r="D54" s="34">
        <v>1923917</v>
      </c>
      <c r="E54" s="34">
        <v>1923917</v>
      </c>
      <c r="F54" s="18"/>
      <c r="G54" s="18"/>
      <c r="H54" s="18"/>
      <c r="I54" s="18"/>
      <c r="J54" s="18"/>
      <c r="K54" s="18"/>
      <c r="L54" s="18"/>
      <c r="M54" s="34"/>
      <c r="N54" s="18"/>
      <c r="O54" s="34"/>
      <c r="P54" s="34"/>
      <c r="Q54" s="34"/>
      <c r="R54" s="25">
        <f t="shared" si="3"/>
        <v>0</v>
      </c>
    </row>
    <row r="55" spans="3:18" x14ac:dyDescent="0.25">
      <c r="C55" s="4" t="s">
        <v>24</v>
      </c>
      <c r="D55" s="34">
        <v>6215000</v>
      </c>
      <c r="E55" s="34">
        <v>6215000</v>
      </c>
      <c r="F55" s="18"/>
      <c r="G55" s="18"/>
      <c r="H55" s="18"/>
      <c r="I55" s="18"/>
      <c r="J55" s="18"/>
      <c r="K55" s="34"/>
      <c r="L55" s="18"/>
      <c r="M55" s="34"/>
      <c r="N55" s="34"/>
      <c r="O55" s="34"/>
      <c r="P55" s="34"/>
      <c r="Q55" s="34"/>
      <c r="R55" s="25">
        <f t="shared" si="3"/>
        <v>0</v>
      </c>
    </row>
    <row r="56" spans="3:18" hidden="1" x14ac:dyDescent="0.25">
      <c r="C56" s="4" t="s">
        <v>25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5">
        <f t="shared" si="3"/>
        <v>0</v>
      </c>
    </row>
    <row r="57" spans="3:18" x14ac:dyDescent="0.25">
      <c r="C57" s="4" t="s">
        <v>26</v>
      </c>
      <c r="D57" s="34">
        <v>7340574</v>
      </c>
      <c r="E57" s="34">
        <v>7340574</v>
      </c>
      <c r="F57" s="18"/>
      <c r="G57" s="18"/>
      <c r="H57" s="18"/>
      <c r="I57" s="18"/>
      <c r="J57" s="18"/>
      <c r="K57" s="34"/>
      <c r="L57" s="18"/>
      <c r="M57" s="34"/>
      <c r="N57" s="34"/>
      <c r="O57" s="34"/>
      <c r="P57" s="34"/>
      <c r="Q57" s="34"/>
      <c r="R57" s="25">
        <f t="shared" si="3"/>
        <v>0</v>
      </c>
    </row>
    <row r="58" spans="3:18" x14ac:dyDescent="0.25">
      <c r="C58" s="3" t="s">
        <v>27</v>
      </c>
      <c r="D58" s="22">
        <f>+D59</f>
        <v>310000</v>
      </c>
      <c r="E58" s="22">
        <f>+E59</f>
        <v>310000</v>
      </c>
      <c r="F58" s="18">
        <v>0</v>
      </c>
      <c r="G58" s="18">
        <v>0</v>
      </c>
      <c r="H58" s="22">
        <f>+H59+H60+H61+H62+H63+H64+H65+H66</f>
        <v>0</v>
      </c>
      <c r="I58" s="22">
        <f>+I59+I60+I61+I62+I63+I64+I65+I66</f>
        <v>0</v>
      </c>
      <c r="J58" s="22"/>
      <c r="K58" s="22"/>
      <c r="L58" s="22">
        <f>+L59</f>
        <v>0</v>
      </c>
      <c r="M58" s="22">
        <f>+M59+M60+M61+M62+M63+M64+M65+M66</f>
        <v>0</v>
      </c>
      <c r="N58" s="18">
        <f>+N59+N60+N61+N62+N63+N64+N65+N66</f>
        <v>0</v>
      </c>
      <c r="O58" s="18">
        <f>+O59+O60+O61+O62+O63+O64+O65+O66</f>
        <v>0</v>
      </c>
      <c r="P58" s="18">
        <f>+P59+P60+P61+P62+P63+P64+P65+P66</f>
        <v>0</v>
      </c>
      <c r="Q58" s="18">
        <f t="shared" ref="Q58" si="5">+Q59+Q60+Q61+Q62+Q63+Q64+Q65+Q66</f>
        <v>0</v>
      </c>
      <c r="R58" s="25">
        <f t="shared" si="3"/>
        <v>0</v>
      </c>
    </row>
    <row r="59" spans="3:18" x14ac:dyDescent="0.25">
      <c r="C59" s="4" t="s">
        <v>28</v>
      </c>
      <c r="D59" s="34">
        <v>310000</v>
      </c>
      <c r="E59" s="34">
        <v>310000</v>
      </c>
      <c r="F59" s="18">
        <v>0</v>
      </c>
      <c r="G59" s="18">
        <v>0</v>
      </c>
      <c r="H59" s="18"/>
      <c r="I59" s="18"/>
      <c r="J59" s="22"/>
      <c r="K59" s="18"/>
      <c r="L59" s="18"/>
      <c r="M59" s="34"/>
      <c r="N59" s="18"/>
      <c r="O59" s="18"/>
      <c r="P59" s="18"/>
      <c r="Q59" s="18"/>
      <c r="R59" s="25">
        <f t="shared" si="3"/>
        <v>0</v>
      </c>
    </row>
    <row r="60" spans="3:18" hidden="1" x14ac:dyDescent="0.25">
      <c r="C60" s="4" t="s">
        <v>29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22"/>
      <c r="K60" s="18">
        <v>0</v>
      </c>
      <c r="L60" s="18">
        <v>0</v>
      </c>
      <c r="M60" s="18">
        <v>0</v>
      </c>
      <c r="N60" s="18">
        <f t="shared" ref="N60:N67" si="6">+N61+N62+N63+N64+N65+N66+N67+N68</f>
        <v>0</v>
      </c>
      <c r="O60" s="18">
        <v>0</v>
      </c>
      <c r="P60" s="18">
        <v>0</v>
      </c>
      <c r="Q60" s="18">
        <v>0</v>
      </c>
      <c r="R60" s="25">
        <f t="shared" si="3"/>
        <v>0</v>
      </c>
    </row>
    <row r="61" spans="3:18" hidden="1" x14ac:dyDescent="0.25">
      <c r="C61" s="4" t="s">
        <v>30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22"/>
      <c r="K61" s="18">
        <v>0</v>
      </c>
      <c r="L61" s="18">
        <v>0</v>
      </c>
      <c r="M61" s="18">
        <v>0</v>
      </c>
      <c r="N61" s="18">
        <f t="shared" si="6"/>
        <v>0</v>
      </c>
      <c r="O61" s="18">
        <v>0</v>
      </c>
      <c r="P61" s="18">
        <v>0</v>
      </c>
      <c r="Q61" s="18">
        <v>0</v>
      </c>
      <c r="R61" s="25">
        <f t="shared" si="3"/>
        <v>0</v>
      </c>
    </row>
    <row r="62" spans="3:18" hidden="1" x14ac:dyDescent="0.25">
      <c r="C62" s="4" t="s">
        <v>31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22"/>
      <c r="K62" s="18">
        <v>0</v>
      </c>
      <c r="L62" s="18">
        <v>0</v>
      </c>
      <c r="M62" s="18">
        <v>0</v>
      </c>
      <c r="N62" s="18">
        <f t="shared" si="6"/>
        <v>0</v>
      </c>
      <c r="O62" s="18">
        <v>0</v>
      </c>
      <c r="P62" s="18">
        <v>0</v>
      </c>
      <c r="Q62" s="18">
        <v>0</v>
      </c>
      <c r="R62" s="25">
        <f t="shared" si="3"/>
        <v>0</v>
      </c>
    </row>
    <row r="63" spans="3:18" hidden="1" x14ac:dyDescent="0.25">
      <c r="C63" s="4" t="s">
        <v>32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22"/>
      <c r="K63" s="18">
        <v>0</v>
      </c>
      <c r="L63" s="18">
        <v>0</v>
      </c>
      <c r="M63" s="18">
        <v>0</v>
      </c>
      <c r="N63" s="18">
        <f t="shared" si="6"/>
        <v>0</v>
      </c>
      <c r="O63" s="18">
        <v>0</v>
      </c>
      <c r="P63" s="18">
        <v>0</v>
      </c>
      <c r="Q63" s="18">
        <v>0</v>
      </c>
      <c r="R63" s="25">
        <f t="shared" si="3"/>
        <v>0</v>
      </c>
    </row>
    <row r="64" spans="3:18" hidden="1" x14ac:dyDescent="0.25">
      <c r="C64" s="4" t="s">
        <v>33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/>
      <c r="K64" s="18">
        <v>0</v>
      </c>
      <c r="L64" s="18">
        <v>0</v>
      </c>
      <c r="M64" s="18">
        <v>0</v>
      </c>
      <c r="N64" s="18">
        <f t="shared" si="6"/>
        <v>0</v>
      </c>
      <c r="O64" s="18">
        <v>0</v>
      </c>
      <c r="P64" s="18">
        <v>0</v>
      </c>
      <c r="Q64" s="18">
        <v>0</v>
      </c>
      <c r="R64" s="25">
        <f t="shared" si="3"/>
        <v>0</v>
      </c>
    </row>
    <row r="65" spans="3:18" hidden="1" x14ac:dyDescent="0.25">
      <c r="C65" s="4" t="s">
        <v>34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/>
      <c r="K65" s="18">
        <v>0</v>
      </c>
      <c r="L65" s="18">
        <v>0</v>
      </c>
      <c r="M65" s="18">
        <v>0</v>
      </c>
      <c r="N65" s="18">
        <f t="shared" si="6"/>
        <v>0</v>
      </c>
      <c r="O65" s="18">
        <v>0</v>
      </c>
      <c r="P65" s="18">
        <v>0</v>
      </c>
      <c r="Q65" s="18">
        <v>0</v>
      </c>
      <c r="R65" s="25">
        <f t="shared" si="3"/>
        <v>0</v>
      </c>
    </row>
    <row r="66" spans="3:18" hidden="1" x14ac:dyDescent="0.25">
      <c r="C66" s="4" t="s">
        <v>35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22"/>
      <c r="K66" s="18">
        <v>0</v>
      </c>
      <c r="L66" s="18">
        <v>0</v>
      </c>
      <c r="M66" s="18">
        <v>0</v>
      </c>
      <c r="N66" s="18">
        <f t="shared" si="6"/>
        <v>0</v>
      </c>
      <c r="O66" s="18">
        <v>0</v>
      </c>
      <c r="P66" s="18">
        <v>0</v>
      </c>
      <c r="Q66" s="18">
        <v>0</v>
      </c>
      <c r="R66" s="25">
        <f t="shared" si="3"/>
        <v>0</v>
      </c>
    </row>
    <row r="67" spans="3:18" hidden="1" x14ac:dyDescent="0.25">
      <c r="C67" s="3" t="s">
        <v>36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22"/>
      <c r="K67" s="18">
        <v>0</v>
      </c>
      <c r="L67" s="18">
        <v>0</v>
      </c>
      <c r="M67" s="18">
        <v>0</v>
      </c>
      <c r="N67" s="18">
        <f t="shared" si="6"/>
        <v>0</v>
      </c>
      <c r="O67" s="18">
        <v>0</v>
      </c>
      <c r="P67" s="18">
        <v>0</v>
      </c>
      <c r="Q67" s="18">
        <v>0</v>
      </c>
      <c r="R67" s="25">
        <f t="shared" si="3"/>
        <v>0</v>
      </c>
    </row>
    <row r="68" spans="3:18" hidden="1" x14ac:dyDescent="0.25">
      <c r="C68" s="4" t="s">
        <v>37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22"/>
      <c r="K68" s="18">
        <v>0</v>
      </c>
      <c r="L68" s="18">
        <v>0</v>
      </c>
      <c r="M68" s="18">
        <v>0</v>
      </c>
      <c r="N68" s="18">
        <f>+N69+N70+N71+N72+N73+N74+N75+N78</f>
        <v>0</v>
      </c>
      <c r="O68" s="18">
        <v>0</v>
      </c>
      <c r="P68" s="18">
        <v>0</v>
      </c>
      <c r="Q68" s="18">
        <v>0</v>
      </c>
      <c r="R68" s="25">
        <f t="shared" si="3"/>
        <v>0</v>
      </c>
    </row>
    <row r="69" spans="3:18" hidden="1" x14ac:dyDescent="0.25">
      <c r="C69" s="4" t="s">
        <v>38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>+N70+N71+N72+N73+N74+N75+N78+N79</f>
        <v>0</v>
      </c>
      <c r="O69" s="18">
        <v>0</v>
      </c>
      <c r="P69" s="18">
        <v>0</v>
      </c>
      <c r="Q69" s="18">
        <v>0</v>
      </c>
      <c r="R69" s="25">
        <f t="shared" si="3"/>
        <v>0</v>
      </c>
    </row>
    <row r="70" spans="3:18" hidden="1" x14ac:dyDescent="0.25">
      <c r="C70" s="4" t="s">
        <v>39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>+N71+N72+N73+N74+N75+N78+N79+N80</f>
        <v>0</v>
      </c>
      <c r="O70" s="18">
        <v>0</v>
      </c>
      <c r="P70" s="18">
        <v>0</v>
      </c>
      <c r="Q70" s="18">
        <v>0</v>
      </c>
      <c r="R70" s="25">
        <f t="shared" si="3"/>
        <v>0</v>
      </c>
    </row>
    <row r="71" spans="3:18" hidden="1" x14ac:dyDescent="0.25">
      <c r="C71" s="4" t="s">
        <v>40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>+N72+N73+N74+N75+N78+N79+N80+N81</f>
        <v>0</v>
      </c>
      <c r="O71" s="18">
        <v>0</v>
      </c>
      <c r="P71" s="18">
        <v>0</v>
      </c>
      <c r="Q71" s="18">
        <v>0</v>
      </c>
      <c r="R71" s="25">
        <f t="shared" si="3"/>
        <v>0</v>
      </c>
    </row>
    <row r="72" spans="3:18" hidden="1" x14ac:dyDescent="0.25">
      <c r="C72" s="4" t="s">
        <v>41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>+N73+N74+N75+N78+N79+N80+N81+N82</f>
        <v>0</v>
      </c>
      <c r="O72" s="18">
        <v>0</v>
      </c>
      <c r="P72" s="18">
        <v>0</v>
      </c>
      <c r="Q72" s="18">
        <v>0</v>
      </c>
      <c r="R72" s="25">
        <f t="shared" si="3"/>
        <v>0</v>
      </c>
    </row>
    <row r="73" spans="3:18" hidden="1" x14ac:dyDescent="0.25">
      <c r="C73" s="4" t="s">
        <v>42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>+N74+N75+N78+N79+N80+N81+N82+N83</f>
        <v>0</v>
      </c>
      <c r="O73" s="18">
        <v>0</v>
      </c>
      <c r="P73" s="18">
        <v>0</v>
      </c>
      <c r="Q73" s="18">
        <v>0</v>
      </c>
      <c r="R73" s="25">
        <f t="shared" si="3"/>
        <v>0</v>
      </c>
    </row>
    <row r="74" spans="3:18" x14ac:dyDescent="0.25">
      <c r="C74" s="3" t="s">
        <v>43</v>
      </c>
      <c r="D74" s="22">
        <f>+D75+D78+D79+D80+D81+D82+D83+D84+D85</f>
        <v>4210920</v>
      </c>
      <c r="E74" s="22">
        <f>+E75+E78+E79+E80+E81+E82+E83+E84+E85</f>
        <v>4210920</v>
      </c>
      <c r="F74" s="18">
        <v>0</v>
      </c>
      <c r="G74" s="18">
        <v>0</v>
      </c>
      <c r="H74" s="22">
        <f>+H75+H78+H79+H80+H81+H82+H83+H84+H85+H86+H87+H88+H90</f>
        <v>0</v>
      </c>
      <c r="I74" s="22">
        <f>+I75+I78+I79+I80+I81+I82+I83+I84+I85+I86+I87+I88+I90</f>
        <v>0</v>
      </c>
      <c r="J74" s="22">
        <f>+J75+J78+J79+J80+J81+J82+J83+J84+J85+J86+J87+J88+J90</f>
        <v>0</v>
      </c>
      <c r="K74" s="22">
        <f>+K75+K78+K79+K80+K81+K82</f>
        <v>0</v>
      </c>
      <c r="L74" s="22">
        <f>+L75+L81+L85</f>
        <v>0</v>
      </c>
      <c r="M74" s="22">
        <f>+M75+M78+M79+M80+M81+M82+M83+M84+M85+M86+M87+M88+M90</f>
        <v>0</v>
      </c>
      <c r="N74" s="22">
        <f>+N75+N78+N79+N80+N81+N82+N83+N84+N85+N86+N87+N88+N90</f>
        <v>0</v>
      </c>
      <c r="O74" s="22">
        <f>+O75+O78+O79+O80+O81+O82+O83+O84+O85+O86+O87+O88+O90</f>
        <v>0</v>
      </c>
      <c r="P74" s="22">
        <f>+P75+P78+P79+P80+P81+P82+P83+P84+P85+P86+P87+P88+P90</f>
        <v>0</v>
      </c>
      <c r="Q74" s="22">
        <f>+Q75+Q78+Q79+Q80+Q81+Q82+Q85</f>
        <v>0</v>
      </c>
      <c r="R74" s="25">
        <f t="shared" si="3"/>
        <v>0</v>
      </c>
    </row>
    <row r="75" spans="3:18" x14ac:dyDescent="0.25">
      <c r="C75" s="4" t="s">
        <v>44</v>
      </c>
      <c r="D75" s="34">
        <v>2604500</v>
      </c>
      <c r="E75" s="34">
        <v>2604500</v>
      </c>
      <c r="F75" s="18">
        <v>0</v>
      </c>
      <c r="G75" s="18">
        <v>0</v>
      </c>
      <c r="H75" s="18">
        <v>0</v>
      </c>
      <c r="I75" s="18"/>
      <c r="J75" s="18"/>
      <c r="K75" s="34"/>
      <c r="L75" s="30"/>
      <c r="M75" s="34"/>
      <c r="N75" s="18"/>
      <c r="O75" s="34"/>
      <c r="P75" s="18"/>
      <c r="Q75" s="34"/>
      <c r="R75" s="25">
        <f t="shared" si="3"/>
        <v>0</v>
      </c>
    </row>
    <row r="76" spans="3:18" x14ac:dyDescent="0.25">
      <c r="C76" s="52" t="s">
        <v>66</v>
      </c>
      <c r="D76" s="53" t="s">
        <v>94</v>
      </c>
      <c r="E76" s="53" t="s">
        <v>93</v>
      </c>
      <c r="F76" s="57" t="s">
        <v>91</v>
      </c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9"/>
    </row>
    <row r="77" spans="3:18" x14ac:dyDescent="0.25">
      <c r="C77" s="52"/>
      <c r="D77" s="54"/>
      <c r="E77" s="54"/>
      <c r="F77" s="12" t="s">
        <v>79</v>
      </c>
      <c r="G77" s="12" t="s">
        <v>80</v>
      </c>
      <c r="H77" s="12" t="s">
        <v>81</v>
      </c>
      <c r="I77" s="12" t="s">
        <v>82</v>
      </c>
      <c r="J77" s="13" t="s">
        <v>83</v>
      </c>
      <c r="K77" s="12" t="s">
        <v>84</v>
      </c>
      <c r="L77" s="13" t="s">
        <v>85</v>
      </c>
      <c r="M77" s="12" t="s">
        <v>86</v>
      </c>
      <c r="N77" s="12" t="s">
        <v>87</v>
      </c>
      <c r="O77" s="12" t="s">
        <v>88</v>
      </c>
      <c r="P77" s="12" t="s">
        <v>89</v>
      </c>
      <c r="Q77" s="13" t="s">
        <v>90</v>
      </c>
      <c r="R77" s="12" t="s">
        <v>78</v>
      </c>
    </row>
    <row r="78" spans="3:18" x14ac:dyDescent="0.25">
      <c r="C78" s="4" t="s">
        <v>45</v>
      </c>
      <c r="D78" s="34">
        <v>494342</v>
      </c>
      <c r="E78" s="34">
        <v>494342</v>
      </c>
      <c r="F78" s="18"/>
      <c r="G78" s="18">
        <v>0</v>
      </c>
      <c r="H78" s="18">
        <v>0</v>
      </c>
      <c r="I78" s="18"/>
      <c r="J78" s="18"/>
      <c r="K78" s="18"/>
      <c r="L78" s="22"/>
      <c r="M78" s="34"/>
      <c r="N78" s="18"/>
      <c r="O78" s="18"/>
      <c r="P78" s="18"/>
      <c r="Q78" s="18"/>
      <c r="R78" s="25">
        <f t="shared" si="3"/>
        <v>0</v>
      </c>
    </row>
    <row r="79" spans="3:18" x14ac:dyDescent="0.25">
      <c r="C79" s="4" t="s">
        <v>46</v>
      </c>
      <c r="D79" s="34">
        <v>65370</v>
      </c>
      <c r="E79" s="34">
        <v>65370</v>
      </c>
      <c r="F79" s="18">
        <v>0</v>
      </c>
      <c r="G79" s="18">
        <v>0</v>
      </c>
      <c r="H79" s="18">
        <v>0</v>
      </c>
      <c r="I79" s="18"/>
      <c r="J79" s="18"/>
      <c r="K79" s="18"/>
      <c r="L79" s="22"/>
      <c r="M79" s="18"/>
      <c r="N79" s="18"/>
      <c r="O79" s="18"/>
      <c r="P79" s="18"/>
      <c r="Q79" s="18"/>
      <c r="R79" s="25">
        <f t="shared" si="3"/>
        <v>0</v>
      </c>
    </row>
    <row r="80" spans="3:18" x14ac:dyDescent="0.25">
      <c r="C80" s="4" t="s">
        <v>47</v>
      </c>
      <c r="D80" s="34">
        <v>164773</v>
      </c>
      <c r="E80" s="34">
        <v>164773</v>
      </c>
      <c r="F80" s="18">
        <v>0</v>
      </c>
      <c r="G80" s="18">
        <v>0</v>
      </c>
      <c r="H80" s="18">
        <v>0</v>
      </c>
      <c r="I80" s="18"/>
      <c r="J80" s="18"/>
      <c r="K80" s="18"/>
      <c r="L80" s="22"/>
      <c r="M80" s="18"/>
      <c r="N80" s="18"/>
      <c r="O80" s="18"/>
      <c r="P80" s="18"/>
      <c r="Q80" s="18"/>
      <c r="R80" s="25">
        <f t="shared" si="3"/>
        <v>0</v>
      </c>
    </row>
    <row r="81" spans="3:18" x14ac:dyDescent="0.25">
      <c r="C81" s="4" t="s">
        <v>48</v>
      </c>
      <c r="D81" s="34">
        <v>766935</v>
      </c>
      <c r="E81" s="34">
        <v>766935</v>
      </c>
      <c r="F81" s="18">
        <v>0</v>
      </c>
      <c r="G81" s="18">
        <v>0</v>
      </c>
      <c r="H81" s="18"/>
      <c r="I81" s="18"/>
      <c r="J81" s="18"/>
      <c r="K81" s="34"/>
      <c r="L81" s="30"/>
      <c r="M81" s="18"/>
      <c r="N81" s="18"/>
      <c r="O81" s="34"/>
      <c r="P81" s="34"/>
      <c r="Q81" s="34"/>
      <c r="R81" s="25">
        <f t="shared" ref="R81:R96" si="7">SUM(F81:Q81)</f>
        <v>0</v>
      </c>
    </row>
    <row r="82" spans="3:18" x14ac:dyDescent="0.25">
      <c r="C82" s="4" t="s">
        <v>49</v>
      </c>
      <c r="D82" s="34">
        <v>100000</v>
      </c>
      <c r="E82" s="34">
        <v>100000</v>
      </c>
      <c r="F82" s="18">
        <v>0</v>
      </c>
      <c r="G82" s="18">
        <v>0</v>
      </c>
      <c r="H82" s="18"/>
      <c r="I82" s="18"/>
      <c r="J82" s="18"/>
      <c r="K82" s="34"/>
      <c r="L82" s="22"/>
      <c r="M82" s="18"/>
      <c r="N82" s="18"/>
      <c r="O82" s="34"/>
      <c r="P82" s="18"/>
      <c r="Q82" s="18"/>
      <c r="R82" s="25">
        <f t="shared" si="7"/>
        <v>0</v>
      </c>
    </row>
    <row r="83" spans="3:18" x14ac:dyDescent="0.25">
      <c r="C83" s="4" t="s">
        <v>50</v>
      </c>
      <c r="D83" s="34">
        <v>15000</v>
      </c>
      <c r="E83" s="34">
        <v>15000</v>
      </c>
      <c r="F83" s="18">
        <v>0</v>
      </c>
      <c r="G83" s="18">
        <v>0</v>
      </c>
      <c r="H83" s="18"/>
      <c r="I83" s="18"/>
      <c r="J83" s="18"/>
      <c r="K83" s="18"/>
      <c r="L83" s="22"/>
      <c r="M83" s="18"/>
      <c r="N83" s="18"/>
      <c r="O83" s="18"/>
      <c r="P83" s="18"/>
      <c r="Q83" s="18"/>
      <c r="R83" s="25">
        <f>SUM(F83:Q83)</f>
        <v>0</v>
      </c>
    </row>
    <row r="84" spans="3:18" hidden="1" x14ac:dyDescent="0.25">
      <c r="C84" s="4" t="s">
        <v>51</v>
      </c>
      <c r="D84" s="18"/>
      <c r="E84" s="34"/>
      <c r="F84" s="18">
        <v>0</v>
      </c>
      <c r="G84" s="18">
        <v>0</v>
      </c>
      <c r="H84" s="18"/>
      <c r="I84" s="18"/>
      <c r="J84" s="18"/>
      <c r="K84" s="18"/>
      <c r="L84" s="22"/>
      <c r="M84" s="18"/>
      <c r="N84" s="18"/>
      <c r="O84" s="18"/>
      <c r="P84" s="18"/>
      <c r="Q84" s="18"/>
      <c r="R84" s="25">
        <f>SUM(F84:Q84)</f>
        <v>0</v>
      </c>
    </row>
    <row r="85" spans="3:18" hidden="1" x14ac:dyDescent="0.25">
      <c r="C85" s="4" t="s">
        <v>52</v>
      </c>
      <c r="D85" s="18"/>
      <c r="E85" s="34"/>
      <c r="F85" s="18">
        <v>0</v>
      </c>
      <c r="G85" s="18">
        <v>0</v>
      </c>
      <c r="H85" s="18"/>
      <c r="I85" s="18"/>
      <c r="J85" s="18"/>
      <c r="K85" s="18"/>
      <c r="L85" s="30"/>
      <c r="M85" s="18"/>
      <c r="N85" s="18"/>
      <c r="O85" s="34"/>
      <c r="P85" s="18"/>
      <c r="Q85" s="18"/>
      <c r="R85" s="25">
        <f>SUM(F85:Q85)</f>
        <v>0</v>
      </c>
    </row>
    <row r="86" spans="3:18" hidden="1" x14ac:dyDescent="0.25">
      <c r="C86" s="3" t="s">
        <v>53</v>
      </c>
      <c r="D86" s="18">
        <f>+D87+D88+D89+D90</f>
        <v>0</v>
      </c>
      <c r="E86" s="18">
        <v>0</v>
      </c>
      <c r="F86" s="18">
        <v>0</v>
      </c>
      <c r="G86" s="18">
        <v>0</v>
      </c>
      <c r="H86" s="18"/>
      <c r="I86" s="18"/>
      <c r="J86" s="18"/>
      <c r="K86" s="18"/>
      <c r="L86" s="22"/>
      <c r="M86" s="18"/>
      <c r="N86" s="18"/>
      <c r="O86" s="18"/>
      <c r="P86" s="18"/>
      <c r="Q86" s="18"/>
      <c r="R86" s="25">
        <f t="shared" ref="R86:R93" si="8">SUM(F86:Q86)</f>
        <v>0</v>
      </c>
    </row>
    <row r="87" spans="3:18" hidden="1" x14ac:dyDescent="0.25">
      <c r="C87" s="4" t="s">
        <v>54</v>
      </c>
      <c r="D87" s="18">
        <v>0</v>
      </c>
      <c r="E87" s="18">
        <v>0</v>
      </c>
      <c r="F87" s="18">
        <v>0</v>
      </c>
      <c r="G87" s="18">
        <v>0</v>
      </c>
      <c r="H87" s="18"/>
      <c r="I87" s="18"/>
      <c r="J87" s="18"/>
      <c r="K87" s="18"/>
      <c r="L87" s="22"/>
      <c r="M87" s="18"/>
      <c r="N87" s="18"/>
      <c r="O87" s="18"/>
      <c r="P87" s="18"/>
      <c r="Q87" s="18"/>
      <c r="R87" s="25">
        <f t="shared" si="8"/>
        <v>0</v>
      </c>
    </row>
    <row r="88" spans="3:18" hidden="1" x14ac:dyDescent="0.25">
      <c r="C88" s="4" t="s">
        <v>55</v>
      </c>
      <c r="D88" s="18">
        <v>0</v>
      </c>
      <c r="E88" s="18">
        <v>0</v>
      </c>
      <c r="F88" s="18">
        <v>0</v>
      </c>
      <c r="G88" s="18">
        <v>0</v>
      </c>
      <c r="H88" s="18"/>
      <c r="I88" s="18"/>
      <c r="J88" s="18"/>
      <c r="K88" s="18"/>
      <c r="L88" s="22"/>
      <c r="M88" s="18"/>
      <c r="N88" s="18"/>
      <c r="O88" s="18"/>
      <c r="P88" s="18"/>
      <c r="Q88" s="18"/>
      <c r="R88" s="25">
        <f t="shared" si="8"/>
        <v>0</v>
      </c>
    </row>
    <row r="89" spans="3:18" hidden="1" x14ac:dyDescent="0.25">
      <c r="C89" s="4" t="s">
        <v>56</v>
      </c>
      <c r="D89" s="18">
        <v>0</v>
      </c>
      <c r="E89" s="18">
        <v>0</v>
      </c>
      <c r="F89" s="18">
        <v>0</v>
      </c>
      <c r="G89" s="18">
        <v>0</v>
      </c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5">
        <f t="shared" si="8"/>
        <v>0</v>
      </c>
    </row>
    <row r="90" spans="3:18" hidden="1" x14ac:dyDescent="0.25">
      <c r="C90" s="4" t="s">
        <v>57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/>
      <c r="J90" s="18"/>
      <c r="K90" s="18"/>
      <c r="L90" s="18"/>
      <c r="M90" s="18"/>
      <c r="N90" s="18"/>
      <c r="O90" s="18"/>
      <c r="P90" s="18"/>
      <c r="Q90" s="18"/>
      <c r="R90" s="25">
        <f t="shared" si="8"/>
        <v>0</v>
      </c>
    </row>
    <row r="91" spans="3:18" hidden="1" x14ac:dyDescent="0.25">
      <c r="C91" s="3" t="s">
        <v>58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25">
        <f t="shared" si="8"/>
        <v>0</v>
      </c>
    </row>
    <row r="92" spans="3:18" hidden="1" x14ac:dyDescent="0.25">
      <c r="C92" s="4" t="s">
        <v>59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25">
        <f t="shared" si="8"/>
        <v>0</v>
      </c>
    </row>
    <row r="93" spans="3:18" hidden="1" x14ac:dyDescent="0.25">
      <c r="C93" s="4" t="s">
        <v>60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25">
        <f t="shared" si="8"/>
        <v>0</v>
      </c>
    </row>
    <row r="94" spans="3:18" s="23" customFormat="1" hidden="1" x14ac:dyDescent="0.25">
      <c r="C94" s="3" t="s">
        <v>61</v>
      </c>
      <c r="D94" s="22">
        <v>0</v>
      </c>
      <c r="E94" s="22">
        <f>+E97</f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5">
        <f>SUM(F94:Q94)</f>
        <v>0</v>
      </c>
    </row>
    <row r="95" spans="3:18" hidden="1" x14ac:dyDescent="0.25">
      <c r="C95" s="4" t="s">
        <v>62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25">
        <f t="shared" si="7"/>
        <v>0</v>
      </c>
    </row>
    <row r="96" spans="3:18" hidden="1" x14ac:dyDescent="0.25">
      <c r="C96" s="4" t="s">
        <v>63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25">
        <f t="shared" si="7"/>
        <v>0</v>
      </c>
    </row>
    <row r="97" spans="3:18" hidden="1" x14ac:dyDescent="0.25">
      <c r="C97" s="4" t="s">
        <v>64</v>
      </c>
      <c r="D97" s="18">
        <v>0</v>
      </c>
      <c r="E97" s="18"/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25">
        <f>SUM(F97:Q97)</f>
        <v>0</v>
      </c>
    </row>
    <row r="98" spans="3:18" hidden="1" x14ac:dyDescent="0.25">
      <c r="C98" s="1" t="s">
        <v>67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">
        <f>SUM(F98:Q98)</f>
        <v>0</v>
      </c>
    </row>
    <row r="99" spans="3:18" hidden="1" x14ac:dyDescent="0.25">
      <c r="C99" s="3" t="s">
        <v>68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25">
        <f t="shared" ref="R99:R106" si="9">SUM(F99:Q99)</f>
        <v>0</v>
      </c>
    </row>
    <row r="100" spans="3:18" hidden="1" x14ac:dyDescent="0.25">
      <c r="C100" s="4" t="s">
        <v>69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5">
        <f t="shared" si="9"/>
        <v>0</v>
      </c>
    </row>
    <row r="101" spans="3:18" hidden="1" x14ac:dyDescent="0.25">
      <c r="C101" s="4" t="s">
        <v>70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25">
        <f t="shared" si="9"/>
        <v>0</v>
      </c>
    </row>
    <row r="102" spans="3:18" hidden="1" x14ac:dyDescent="0.25">
      <c r="C102" s="3" t="s">
        <v>71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 t="shared" si="9"/>
        <v>0</v>
      </c>
    </row>
    <row r="103" spans="3:18" hidden="1" x14ac:dyDescent="0.25">
      <c r="C103" s="4" t="s">
        <v>72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5">
        <f t="shared" si="9"/>
        <v>0</v>
      </c>
    </row>
    <row r="104" spans="3:18" hidden="1" x14ac:dyDescent="0.25">
      <c r="C104" s="4" t="s">
        <v>73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 t="shared" si="9"/>
        <v>0</v>
      </c>
    </row>
    <row r="105" spans="3:18" hidden="1" x14ac:dyDescent="0.25">
      <c r="C105" s="3" t="s">
        <v>74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5">
        <f t="shared" si="9"/>
        <v>0</v>
      </c>
    </row>
    <row r="106" spans="3:18" hidden="1" x14ac:dyDescent="0.25">
      <c r="C106" s="4" t="s">
        <v>75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si="9"/>
        <v>0</v>
      </c>
    </row>
    <row r="107" spans="3:18" x14ac:dyDescent="0.25">
      <c r="C107" s="45" t="s">
        <v>65</v>
      </c>
      <c r="D107" s="32">
        <f>+D74+D58+D48+D32+D38</f>
        <v>156000000</v>
      </c>
      <c r="E107" s="32">
        <f>+E74+E58+E48+E32+E38+E94</f>
        <v>156000000</v>
      </c>
      <c r="F107" s="31">
        <f t="shared" ref="F107:Q107" si="10">+F74+F58+F48+F32+F38</f>
        <v>7494155.5599999996</v>
      </c>
      <c r="G107" s="31">
        <f t="shared" si="10"/>
        <v>7929247.1200000001</v>
      </c>
      <c r="H107" s="31">
        <f t="shared" si="10"/>
        <v>0</v>
      </c>
      <c r="I107" s="31">
        <f t="shared" si="10"/>
        <v>0</v>
      </c>
      <c r="J107" s="31">
        <f t="shared" si="10"/>
        <v>0</v>
      </c>
      <c r="K107" s="31">
        <f t="shared" si="10"/>
        <v>0</v>
      </c>
      <c r="L107" s="31">
        <f t="shared" si="10"/>
        <v>0</v>
      </c>
      <c r="M107" s="31">
        <f t="shared" si="10"/>
        <v>0</v>
      </c>
      <c r="N107" s="31">
        <f t="shared" si="10"/>
        <v>0</v>
      </c>
      <c r="O107" s="31">
        <f t="shared" si="10"/>
        <v>0</v>
      </c>
      <c r="P107" s="31">
        <f t="shared" si="10"/>
        <v>0</v>
      </c>
      <c r="Q107" s="31">
        <f t="shared" si="10"/>
        <v>0</v>
      </c>
      <c r="R107" s="31">
        <f>+F107+G107+H107+I107+J107+K107+L107+M107+N107+O107+P107+Q107</f>
        <v>15423402.68</v>
      </c>
    </row>
    <row r="113" spans="3:10" x14ac:dyDescent="0.25">
      <c r="C113" t="s">
        <v>102</v>
      </c>
      <c r="D113" s="18"/>
      <c r="H113" t="s">
        <v>111</v>
      </c>
      <c r="I113" s="24"/>
      <c r="J113" s="24"/>
    </row>
    <row r="114" spans="3:10" x14ac:dyDescent="0.25">
      <c r="C114" t="s">
        <v>107</v>
      </c>
      <c r="D114" s="18"/>
      <c r="I114" s="24" t="s">
        <v>108</v>
      </c>
      <c r="J114" s="24"/>
    </row>
    <row r="115" spans="3:10" x14ac:dyDescent="0.25">
      <c r="C115" s="23" t="s">
        <v>109</v>
      </c>
      <c r="D115" s="18"/>
      <c r="I115" s="27" t="s">
        <v>127</v>
      </c>
      <c r="J115" s="24"/>
    </row>
    <row r="116" spans="3:10" x14ac:dyDescent="0.25">
      <c r="C116" t="s">
        <v>128</v>
      </c>
      <c r="D116" s="18"/>
      <c r="I116" s="24" t="s">
        <v>110</v>
      </c>
      <c r="J116" s="24"/>
    </row>
    <row r="117" spans="3:10" ht="15.75" thickBot="1" x14ac:dyDescent="0.3"/>
    <row r="118" spans="3:10" ht="15.75" thickBot="1" x14ac:dyDescent="0.3">
      <c r="C118" s="17" t="s">
        <v>95</v>
      </c>
    </row>
    <row r="119" spans="3:10" ht="30.75" thickBot="1" x14ac:dyDescent="0.3">
      <c r="C119" s="15" t="s">
        <v>96</v>
      </c>
    </row>
    <row r="120" spans="3:10" ht="60.75" thickBot="1" x14ac:dyDescent="0.3">
      <c r="C120" s="16" t="s">
        <v>97</v>
      </c>
    </row>
  </sheetData>
  <mergeCells count="31">
    <mergeCell ref="D27:G27"/>
    <mergeCell ref="D9:H9"/>
    <mergeCell ref="D10:G10"/>
    <mergeCell ref="D22:G22"/>
    <mergeCell ref="D23:G23"/>
    <mergeCell ref="C7:R7"/>
    <mergeCell ref="F29:R29"/>
    <mergeCell ref="C3:R3"/>
    <mergeCell ref="C4:R4"/>
    <mergeCell ref="C29:C30"/>
    <mergeCell ref="D29:D30"/>
    <mergeCell ref="E29:E30"/>
    <mergeCell ref="C5:R5"/>
    <mergeCell ref="C6:R6"/>
    <mergeCell ref="D13:G13"/>
    <mergeCell ref="D14:G14"/>
    <mergeCell ref="D20:G20"/>
    <mergeCell ref="D21:G21"/>
    <mergeCell ref="D18:G18"/>
    <mergeCell ref="D19:G19"/>
    <mergeCell ref="C76:C77"/>
    <mergeCell ref="D76:D77"/>
    <mergeCell ref="E76:E77"/>
    <mergeCell ref="F76:R76"/>
    <mergeCell ref="D15:G15"/>
    <mergeCell ref="D16:G16"/>
    <mergeCell ref="D17:G17"/>
    <mergeCell ref="D11:G11"/>
    <mergeCell ref="D12:G12"/>
    <mergeCell ref="D24:G24"/>
    <mergeCell ref="D25:G25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opLeftCell="C1" zoomScaleNormal="100" workbookViewId="0">
      <selection activeCell="C6" sqref="C6:P6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61" t="s">
        <v>100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3:18" ht="21" customHeight="1" x14ac:dyDescent="0.25">
      <c r="C4" s="46" t="s">
        <v>101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3:18" ht="15.75" x14ac:dyDescent="0.25">
      <c r="C5" s="55">
        <v>2023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24"/>
      <c r="R5" s="24"/>
    </row>
    <row r="6" spans="3:18" ht="15.75" customHeight="1" x14ac:dyDescent="0.25">
      <c r="C6" s="50" t="s">
        <v>92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24"/>
      <c r="R6" s="24"/>
    </row>
    <row r="7" spans="3:18" ht="15.75" customHeight="1" x14ac:dyDescent="0.25">
      <c r="C7" s="51" t="s">
        <v>77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+D12+D13+D14+D15</f>
        <v>6851413.1299999999</v>
      </c>
      <c r="E11" s="22">
        <f t="shared" ref="E11:N11" si="0">+E12+E13+E14+E15</f>
        <v>7162755.96</v>
      </c>
      <c r="F11" s="22">
        <f>+F12+F13+F14+F15</f>
        <v>0</v>
      </c>
      <c r="G11" s="22">
        <f>+G12+G13+G14+G15</f>
        <v>0</v>
      </c>
      <c r="H11" s="22">
        <f>+H12+H13+H14+H15</f>
        <v>0</v>
      </c>
      <c r="I11" s="22">
        <f t="shared" si="0"/>
        <v>0</v>
      </c>
      <c r="J11" s="22">
        <f>+J12+J13+J14+J15</f>
        <v>0</v>
      </c>
      <c r="K11" s="22">
        <f>+K12+K13+K14+K15</f>
        <v>0</v>
      </c>
      <c r="L11" s="22">
        <f t="shared" si="0"/>
        <v>0</v>
      </c>
      <c r="M11" s="22">
        <f>+M12+M13+M14+M15</f>
        <v>0</v>
      </c>
      <c r="N11" s="22">
        <f t="shared" si="0"/>
        <v>0</v>
      </c>
      <c r="O11" s="22">
        <f>+O12+O13+O14+O15</f>
        <v>0</v>
      </c>
      <c r="P11" s="22">
        <f>+P12+P13+P14+P15</f>
        <v>14014169.09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I12" s="34"/>
      <c r="K12" s="34"/>
      <c r="L12" s="34"/>
      <c r="M12" s="34"/>
      <c r="N12" s="34"/>
      <c r="O12" s="34"/>
      <c r="P12" s="18">
        <f>SUM(D12:O12)</f>
        <v>12068585.359999999</v>
      </c>
    </row>
    <row r="13" spans="3:18" x14ac:dyDescent="0.25">
      <c r="C13" s="4" t="s">
        <v>3</v>
      </c>
      <c r="D13" s="34">
        <v>51000</v>
      </c>
      <c r="E13" s="34">
        <v>120884.76</v>
      </c>
      <c r="I13" s="34"/>
      <c r="K13" s="34"/>
      <c r="L13" s="34"/>
      <c r="M13" s="34"/>
      <c r="N13" s="34"/>
      <c r="O13" s="34"/>
      <c r="P13" s="18">
        <f t="shared" ref="P13:P14" si="1">SUM(D13:O13)</f>
        <v>171884.76</v>
      </c>
    </row>
    <row r="14" spans="3:18" x14ac:dyDescent="0.25">
      <c r="C14" s="4" t="s">
        <v>4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30"/>
      <c r="P14" s="18">
        <f t="shared" si="1"/>
        <v>0</v>
      </c>
      <c r="Q14" s="14"/>
    </row>
    <row r="15" spans="3:18" x14ac:dyDescent="0.25">
      <c r="C15" s="4" t="s">
        <v>6</v>
      </c>
      <c r="D15" s="34">
        <v>901429.8</v>
      </c>
      <c r="E15" s="34">
        <v>872269.17</v>
      </c>
      <c r="I15" s="34"/>
      <c r="K15" s="34"/>
      <c r="L15" s="34"/>
      <c r="M15" s="34"/>
      <c r="N15" s="34"/>
      <c r="O15" s="34"/>
      <c r="P15" s="18">
        <f>SUM(D15:O15)</f>
        <v>1773698.9700000002</v>
      </c>
    </row>
    <row r="16" spans="3:18" x14ac:dyDescent="0.25">
      <c r="C16" s="3" t="s">
        <v>7</v>
      </c>
      <c r="D16" s="22">
        <f>+D17+D18+D19+D20+D21+D22+D23+D24+D25</f>
        <v>642742.42999999993</v>
      </c>
      <c r="E16" s="22">
        <f>+E17+E18+E19+E20+E21+E22+E23+E24+E25</f>
        <v>766491.16</v>
      </c>
      <c r="F16" s="22">
        <f>+F17+F18+F19+F20+F21+F22+F23+F24+F25</f>
        <v>0</v>
      </c>
      <c r="G16" s="22">
        <f>+G17+G18+G19+G20+G21+G22+G23+G24+G25+G26</f>
        <v>0</v>
      </c>
      <c r="H16" s="22">
        <f>+H17+H18+H19+H20+H21+H22+H23+H24+H25+H26</f>
        <v>0</v>
      </c>
      <c r="I16" s="22">
        <f>+I17+I18+I19+I20+I21+I22+I23+I25+I24+I26</f>
        <v>0</v>
      </c>
      <c r="J16" s="22">
        <f>+J17+J18+J19+J20+J21+J22+J23+J24+J25+J26</f>
        <v>0</v>
      </c>
      <c r="K16" s="22">
        <f>+K17+K18+K19+K20+K21+K22+K23+K24+K25+K26</f>
        <v>0</v>
      </c>
      <c r="L16" s="22">
        <f>+L17+L18+L19+L20+L21+L22+L23+L24+L25</f>
        <v>0</v>
      </c>
      <c r="M16" s="22">
        <f>+M17+M18+M19+M20+M21+M22+M23+M24+M25+M26</f>
        <v>0</v>
      </c>
      <c r="N16" s="22">
        <f>+N17+N18+N19+N20+N21+N22+N23+N24+N25+N26</f>
        <v>0</v>
      </c>
      <c r="O16" s="22">
        <f>+O17+O18+O19+O20+O21+O22+O23+O24+O25+O26</f>
        <v>0</v>
      </c>
      <c r="P16" s="22">
        <f>SUM(P17:P26)</f>
        <v>1409233.59</v>
      </c>
    </row>
    <row r="17" spans="3:18" x14ac:dyDescent="0.25">
      <c r="C17" s="33" t="str">
        <f>+'P1 Presupuesto Aprobado'!A19</f>
        <v>2.2.1 - SERVICIOS BÁSICOS</v>
      </c>
      <c r="D17" s="34">
        <v>627073.07999999996</v>
      </c>
      <c r="E17" s="34">
        <v>737157.81</v>
      </c>
      <c r="F17" s="30"/>
      <c r="G17" s="30"/>
      <c r="H17" s="30"/>
      <c r="I17" s="34"/>
      <c r="J17" s="30"/>
      <c r="K17" s="34"/>
      <c r="L17" s="34"/>
      <c r="M17" s="34"/>
      <c r="N17" s="34"/>
      <c r="O17" s="34"/>
      <c r="P17" s="18">
        <f>SUM(D17:O17)</f>
        <v>1364230.8900000001</v>
      </c>
    </row>
    <row r="18" spans="3:18" hidden="1" x14ac:dyDescent="0.25">
      <c r="C18" s="4" t="s">
        <v>9</v>
      </c>
      <c r="K18" s="34"/>
      <c r="L18" s="34"/>
      <c r="M18" s="34"/>
      <c r="N18" s="34"/>
      <c r="O18" s="34"/>
      <c r="P18" s="18">
        <f>SUM(D18:O18)</f>
        <v>0</v>
      </c>
    </row>
    <row r="19" spans="3:18" x14ac:dyDescent="0.25">
      <c r="C19" s="4" t="s">
        <v>10</v>
      </c>
      <c r="E19" s="34">
        <v>6810</v>
      </c>
      <c r="K19" s="34"/>
      <c r="M19" s="34"/>
      <c r="O19" s="34"/>
      <c r="P19" s="18">
        <f>SUM(D19:O19)</f>
        <v>6810</v>
      </c>
    </row>
    <row r="20" spans="3:18" hidden="1" x14ac:dyDescent="0.25">
      <c r="C20" s="4" t="s">
        <v>11</v>
      </c>
      <c r="H20" s="34"/>
      <c r="I20" s="34"/>
      <c r="K20" s="34"/>
      <c r="L20"/>
      <c r="M20" s="34"/>
      <c r="N20" s="34"/>
      <c r="O20" s="34"/>
      <c r="P20" s="18">
        <f t="shared" ref="P20:P35" si="2">SUM(D20:O20)</f>
        <v>0</v>
      </c>
    </row>
    <row r="21" spans="3:18" hidden="1" x14ac:dyDescent="0.25">
      <c r="C21" s="4" t="s">
        <v>114</v>
      </c>
      <c r="M21" s="34"/>
      <c r="P21" s="18">
        <f t="shared" si="2"/>
        <v>0</v>
      </c>
    </row>
    <row r="22" spans="3:18" hidden="1" x14ac:dyDescent="0.25">
      <c r="C22" s="4" t="s">
        <v>12</v>
      </c>
      <c r="M22" s="34"/>
      <c r="N22" s="34"/>
      <c r="O22" s="34"/>
      <c r="P22" s="18">
        <f t="shared" si="2"/>
        <v>0</v>
      </c>
      <c r="R22" s="25"/>
    </row>
    <row r="23" spans="3:18" x14ac:dyDescent="0.25">
      <c r="C23" s="4" t="s">
        <v>13</v>
      </c>
      <c r="D23" s="34">
        <v>15669.35</v>
      </c>
      <c r="E23" s="34">
        <v>22523.35</v>
      </c>
      <c r="H23" s="34"/>
      <c r="I23" s="34"/>
      <c r="K23" s="34"/>
      <c r="L23" s="34"/>
      <c r="M23" s="34"/>
      <c r="N23" s="34"/>
      <c r="O23" s="34"/>
      <c r="P23" s="18">
        <f>SUM(D23:O23)</f>
        <v>38192.699999999997</v>
      </c>
    </row>
    <row r="24" spans="3:18" hidden="1" x14ac:dyDescent="0.25">
      <c r="C24" s="4" t="s">
        <v>14</v>
      </c>
      <c r="K24" s="34"/>
      <c r="L24" s="34"/>
      <c r="M24" s="34"/>
      <c r="N24" s="34"/>
      <c r="O24" s="34"/>
      <c r="P24" s="18">
        <f t="shared" si="2"/>
        <v>0</v>
      </c>
    </row>
    <row r="25" spans="3:18" hidden="1" x14ac:dyDescent="0.25">
      <c r="C25" s="4" t="s">
        <v>15</v>
      </c>
      <c r="I25" s="34"/>
      <c r="K25" s="34"/>
      <c r="L25" s="34"/>
      <c r="M25" s="34"/>
      <c r="N25" s="34"/>
      <c r="O25" s="34"/>
      <c r="P25" s="18">
        <f t="shared" si="2"/>
        <v>0</v>
      </c>
    </row>
    <row r="26" spans="3:18" hidden="1" x14ac:dyDescent="0.25">
      <c r="C26" s="4" t="s">
        <v>16</v>
      </c>
      <c r="I26" s="34"/>
      <c r="K26" s="34"/>
      <c r="M26" s="34"/>
      <c r="N26" s="34"/>
      <c r="O26" s="34"/>
      <c r="P26" s="18">
        <f t="shared" si="2"/>
        <v>0</v>
      </c>
    </row>
    <row r="27" spans="3:18" hidden="1" x14ac:dyDescent="0.25">
      <c r="C27" s="3" t="s">
        <v>17</v>
      </c>
      <c r="D27" s="18">
        <v>0</v>
      </c>
      <c r="E27" s="22">
        <f>+E28+E29+E30+E31+E32+E33+E34+E35</f>
        <v>0</v>
      </c>
      <c r="F27" s="22">
        <f t="shared" ref="F27" si="3">+F28+F29+F30+F31+F32+F33+F34+F35</f>
        <v>0</v>
      </c>
      <c r="G27" s="22">
        <f>+G28+G29+G30+G31+G32+G33+G34+G35+G36</f>
        <v>0</v>
      </c>
      <c r="H27" s="22">
        <f t="shared" ref="H27:L27" si="4">+H28+H29+H30+H31+H32+H33+H34+H35+H36</f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  <c r="L27" s="22">
        <f t="shared" si="4"/>
        <v>0</v>
      </c>
      <c r="M27" s="22">
        <f>+M28+M29+M30+M31+M32+M33+M34+M35+M36</f>
        <v>0</v>
      </c>
      <c r="N27" s="22">
        <f>+N28+N29+N30+N31+N32+N33+N34+N35+N36</f>
        <v>0</v>
      </c>
      <c r="O27" s="22">
        <f>+O28+O29+O30+O32+O33+O34+O36+O31+O35</f>
        <v>0</v>
      </c>
      <c r="P27" s="22">
        <f>SUM(D27:O27)</f>
        <v>0</v>
      </c>
    </row>
    <row r="28" spans="3:18" hidden="1" x14ac:dyDescent="0.25">
      <c r="C28" s="4" t="s">
        <v>18</v>
      </c>
      <c r="D28" s="18">
        <v>0</v>
      </c>
      <c r="G28" s="34"/>
      <c r="H28" s="34"/>
      <c r="I28" s="34"/>
      <c r="J28" s="34"/>
      <c r="K28" s="34"/>
      <c r="L28" s="34"/>
      <c r="M28" s="34"/>
      <c r="N28" s="34"/>
      <c r="O28" s="34"/>
      <c r="P28" s="18">
        <f t="shared" si="2"/>
        <v>0</v>
      </c>
    </row>
    <row r="29" spans="3:18" hidden="1" x14ac:dyDescent="0.25">
      <c r="C29" s="4" t="s">
        <v>19</v>
      </c>
      <c r="D29" s="18">
        <v>0</v>
      </c>
      <c r="K29" s="34"/>
      <c r="L29" s="34"/>
      <c r="P29" s="18">
        <f t="shared" si="2"/>
        <v>0</v>
      </c>
    </row>
    <row r="30" spans="3:18" hidden="1" x14ac:dyDescent="0.25">
      <c r="C30" s="4" t="s">
        <v>20</v>
      </c>
      <c r="D30" s="18">
        <v>0</v>
      </c>
      <c r="I30" s="34"/>
      <c r="K30" s="34"/>
      <c r="M30"/>
      <c r="N30" s="34"/>
      <c r="O30" s="34"/>
      <c r="P30" s="18">
        <f t="shared" si="2"/>
        <v>0</v>
      </c>
    </row>
    <row r="31" spans="3:18" hidden="1" x14ac:dyDescent="0.25">
      <c r="C31" s="4" t="s">
        <v>21</v>
      </c>
      <c r="D31" s="18">
        <v>0</v>
      </c>
      <c r="L31" s="34"/>
      <c r="P31" s="18">
        <f t="shared" si="2"/>
        <v>0</v>
      </c>
    </row>
    <row r="32" spans="3:18" hidden="1" x14ac:dyDescent="0.25">
      <c r="C32" s="4" t="s">
        <v>22</v>
      </c>
      <c r="D32" s="18">
        <v>0</v>
      </c>
      <c r="I32" s="34"/>
      <c r="J32" s="34"/>
      <c r="K32" s="34"/>
      <c r="M32" s="34"/>
      <c r="P32" s="18">
        <f t="shared" si="2"/>
        <v>0</v>
      </c>
    </row>
    <row r="33" spans="3:16" hidden="1" x14ac:dyDescent="0.25">
      <c r="C33" s="4" t="s">
        <v>23</v>
      </c>
      <c r="D33" s="18">
        <v>0</v>
      </c>
      <c r="K33" s="34"/>
      <c r="M33" s="34"/>
      <c r="N33" s="34"/>
      <c r="O33" s="34"/>
      <c r="P33" s="18">
        <f t="shared" si="2"/>
        <v>0</v>
      </c>
    </row>
    <row r="34" spans="3:16" hidden="1" x14ac:dyDescent="0.25">
      <c r="C34" s="4" t="s">
        <v>24</v>
      </c>
      <c r="D34" s="18">
        <v>0</v>
      </c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18">
        <f t="shared" si="2"/>
        <v>0</v>
      </c>
    </row>
    <row r="35" spans="3:16" hidden="1" x14ac:dyDescent="0.25">
      <c r="C35" s="4" t="s">
        <v>25</v>
      </c>
      <c r="D35" s="18">
        <v>0</v>
      </c>
      <c r="P35" s="18">
        <f t="shared" si="2"/>
        <v>0</v>
      </c>
    </row>
    <row r="36" spans="3:16" hidden="1" x14ac:dyDescent="0.25">
      <c r="C36" s="4" t="s">
        <v>26</v>
      </c>
      <c r="D36" s="18">
        <v>0</v>
      </c>
      <c r="G36" s="34"/>
      <c r="H36" s="34"/>
      <c r="I36" s="34"/>
      <c r="J36" s="34"/>
      <c r="K36" s="34"/>
      <c r="L36" s="34"/>
      <c r="M36" s="34">
        <v>0</v>
      </c>
      <c r="N36" s="34"/>
      <c r="O36" s="34"/>
      <c r="P36" s="18">
        <f>SUM(D36:O36)</f>
        <v>0</v>
      </c>
    </row>
    <row r="37" spans="3:16" hidden="1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 t="shared" ref="G37:O37" si="5">+G38+G39+G40+G41+G42+G43+G44+G45</f>
        <v>0</v>
      </c>
      <c r="H37" s="22">
        <f t="shared" si="5"/>
        <v>0</v>
      </c>
      <c r="I37" s="22">
        <f t="shared" si="5"/>
        <v>0</v>
      </c>
      <c r="J37" s="22">
        <f>+J38</f>
        <v>0</v>
      </c>
      <c r="K37" s="22">
        <f t="shared" si="5"/>
        <v>0</v>
      </c>
      <c r="L37" s="18">
        <f t="shared" si="5"/>
        <v>0</v>
      </c>
      <c r="M37" s="18">
        <f t="shared" si="5"/>
        <v>0</v>
      </c>
      <c r="N37" s="18">
        <f t="shared" si="5"/>
        <v>0</v>
      </c>
      <c r="O37" s="18">
        <f t="shared" si="5"/>
        <v>0</v>
      </c>
      <c r="P37" s="22">
        <f>SUM(D37:O37)</f>
        <v>0</v>
      </c>
    </row>
    <row r="38" spans="3:16" hidden="1" x14ac:dyDescent="0.25">
      <c r="C38" s="4" t="s">
        <v>28</v>
      </c>
      <c r="D38" s="18">
        <v>0</v>
      </c>
      <c r="E38" s="18">
        <v>0</v>
      </c>
      <c r="H38" s="22"/>
      <c r="K38" s="34"/>
      <c r="P38" s="30">
        <f>SUM(D38:O38)</f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hidden="1" x14ac:dyDescent="0.25">
      <c r="C53" s="3" t="s">
        <v>43</v>
      </c>
      <c r="D53" s="18">
        <v>0</v>
      </c>
      <c r="E53" s="18">
        <v>0</v>
      </c>
      <c r="F53" s="22">
        <f>+F54+F55+F56+F57+F58</f>
        <v>0</v>
      </c>
      <c r="G53" s="22">
        <f>+G54+G55+G56+G57+G58+G59+G60</f>
        <v>0</v>
      </c>
      <c r="H53" s="22">
        <f>+H54+H55+H56+H57+H58+H59</f>
        <v>0</v>
      </c>
      <c r="I53" s="22">
        <f>+I54+I55+I56+I57+I58+I59</f>
        <v>0</v>
      </c>
      <c r="J53" s="22">
        <f>+J54+J55+J56+J57+J58+J60+J61+J62</f>
        <v>0</v>
      </c>
      <c r="K53" s="22">
        <f>+K54+K55+K56+K57+K58</f>
        <v>0</v>
      </c>
      <c r="L53" s="22">
        <f>+L54+L55+L56+L57+L58</f>
        <v>0</v>
      </c>
      <c r="M53" s="22">
        <f>+M54+M55+M56+M57+M58+M59+M60+M61+M62</f>
        <v>0</v>
      </c>
      <c r="N53" s="22">
        <f>+N54+N55+N56+N57+N58+N59+N60+N61</f>
        <v>0</v>
      </c>
      <c r="O53" s="22">
        <f>+O54+O55+O56+O57+O58+O59+O62</f>
        <v>0</v>
      </c>
      <c r="P53" s="22">
        <f>+P54+P55+P56+P57+P58+P59+P60+P61+P62+P63+P64+P65</f>
        <v>0</v>
      </c>
    </row>
    <row r="54" spans="3:17" hidden="1" x14ac:dyDescent="0.25">
      <c r="C54" s="4" t="s">
        <v>44</v>
      </c>
      <c r="D54" s="18">
        <v>0</v>
      </c>
      <c r="E54" s="18">
        <v>0</v>
      </c>
      <c r="I54" s="34"/>
      <c r="J54" s="34"/>
      <c r="K54" s="34"/>
      <c r="L54" s="34"/>
      <c r="M54" s="34"/>
      <c r="N54" s="34"/>
      <c r="O54" s="34"/>
      <c r="P54" s="30">
        <f>SUM(G54:O54)</f>
        <v>0</v>
      </c>
      <c r="Q54" s="25"/>
    </row>
    <row r="55" spans="3:17" hidden="1" x14ac:dyDescent="0.25">
      <c r="C55" s="4" t="s">
        <v>45</v>
      </c>
      <c r="D55" s="18">
        <v>0</v>
      </c>
      <c r="E55" s="18">
        <v>0</v>
      </c>
      <c r="J55" s="22"/>
      <c r="K55" s="34"/>
      <c r="P55" s="30">
        <f t="shared" ref="P55:P62" si="6">SUM(G55:O55)</f>
        <v>0</v>
      </c>
    </row>
    <row r="56" spans="3:17" hidden="1" x14ac:dyDescent="0.25">
      <c r="C56" s="4" t="s">
        <v>46</v>
      </c>
      <c r="D56" s="18">
        <v>0</v>
      </c>
      <c r="E56" s="18">
        <v>0</v>
      </c>
      <c r="J56" s="22"/>
      <c r="P56" s="30">
        <f t="shared" si="6"/>
        <v>0</v>
      </c>
    </row>
    <row r="57" spans="3:17" hidden="1" x14ac:dyDescent="0.25">
      <c r="C57" s="4" t="s">
        <v>47</v>
      </c>
      <c r="D57" s="18">
        <v>0</v>
      </c>
      <c r="E57" s="18">
        <v>0</v>
      </c>
      <c r="J57" s="22"/>
      <c r="P57" s="30">
        <f t="shared" si="6"/>
        <v>0</v>
      </c>
    </row>
    <row r="58" spans="3:17" hidden="1" x14ac:dyDescent="0.25">
      <c r="C58" s="4" t="s">
        <v>48</v>
      </c>
      <c r="D58" s="18">
        <v>0</v>
      </c>
      <c r="E58" s="18">
        <v>0</v>
      </c>
      <c r="I58" s="34"/>
      <c r="J58" s="30"/>
      <c r="K58" s="34"/>
      <c r="M58" s="34"/>
      <c r="N58" s="34"/>
      <c r="O58" s="34"/>
      <c r="P58" s="30">
        <f t="shared" si="6"/>
        <v>0</v>
      </c>
    </row>
    <row r="59" spans="3:17" hidden="1" x14ac:dyDescent="0.25">
      <c r="C59" s="4" t="s">
        <v>49</v>
      </c>
      <c r="D59" s="18">
        <v>0</v>
      </c>
      <c r="E59" s="18">
        <v>0</v>
      </c>
      <c r="I59" s="34"/>
      <c r="J59" s="30"/>
      <c r="M59" s="34"/>
      <c r="P59" s="30">
        <f t="shared" si="6"/>
        <v>0</v>
      </c>
    </row>
    <row r="60" spans="3:17" hidden="1" x14ac:dyDescent="0.25">
      <c r="C60" s="4" t="s">
        <v>50</v>
      </c>
      <c r="D60" s="18">
        <v>0</v>
      </c>
      <c r="E60" s="18">
        <v>0</v>
      </c>
      <c r="J60" s="30"/>
      <c r="P60" s="30">
        <f t="shared" si="6"/>
        <v>0</v>
      </c>
    </row>
    <row r="61" spans="3:17" hidden="1" x14ac:dyDescent="0.25">
      <c r="C61" s="4" t="s">
        <v>51</v>
      </c>
      <c r="D61" s="18">
        <v>0</v>
      </c>
      <c r="E61" s="18">
        <v>0</v>
      </c>
      <c r="J61" s="30"/>
      <c r="P61" s="30">
        <f t="shared" si="6"/>
        <v>0</v>
      </c>
    </row>
    <row r="62" spans="3:17" hidden="1" x14ac:dyDescent="0.25">
      <c r="C62" s="4" t="s">
        <v>52</v>
      </c>
      <c r="D62" s="18">
        <v>0</v>
      </c>
      <c r="E62" s="18">
        <v>0</v>
      </c>
      <c r="J62" s="30"/>
      <c r="M62" s="34"/>
      <c r="P62" s="30">
        <f t="shared" si="6"/>
        <v>0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7">+G64+G65+G66</f>
        <v>0</v>
      </c>
      <c r="H63" s="22">
        <f t="shared" si="7"/>
        <v>0</v>
      </c>
      <c r="I63" s="22">
        <f t="shared" si="7"/>
        <v>0</v>
      </c>
      <c r="J63" s="22">
        <f t="shared" si="7"/>
        <v>0</v>
      </c>
      <c r="K63" s="22">
        <f t="shared" si="7"/>
        <v>0</v>
      </c>
      <c r="L63" s="22">
        <f t="shared" si="7"/>
        <v>0</v>
      </c>
      <c r="M63" s="22">
        <f t="shared" si="7"/>
        <v>0</v>
      </c>
      <c r="N63" s="22">
        <f t="shared" si="7"/>
        <v>0</v>
      </c>
      <c r="O63" s="22">
        <f t="shared" si="7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+D11+D16</f>
        <v>7494155.5599999996</v>
      </c>
      <c r="E84" s="29">
        <f>+E11+E16+E27</f>
        <v>7929247.1200000001</v>
      </c>
      <c r="F84" s="29">
        <f>+F11+F16+F27+F37+F53</f>
        <v>0</v>
      </c>
      <c r="G84" s="29">
        <f>+G11+G16+G27+G53</f>
        <v>0</v>
      </c>
      <c r="H84" s="29">
        <f>+H11+H16+H27+H53</f>
        <v>0</v>
      </c>
      <c r="I84" s="29">
        <f>+I11+I16+I27+I37+I53</f>
        <v>0</v>
      </c>
      <c r="J84" s="29">
        <f>+J11+J16+J27+J37+J53</f>
        <v>0</v>
      </c>
      <c r="K84" s="29">
        <f>+K11+K16+K27+K37+K53</f>
        <v>0</v>
      </c>
      <c r="L84" s="29">
        <f>+L11+L16+L27</f>
        <v>0</v>
      </c>
      <c r="M84" s="29">
        <f>+M11+M16+M27+M53</f>
        <v>0</v>
      </c>
      <c r="N84" s="29">
        <f>+N11+N16+N27+N53</f>
        <v>0</v>
      </c>
      <c r="O84" s="29">
        <f>+O11+O16+O27+O53</f>
        <v>0</v>
      </c>
      <c r="P84" s="29">
        <f>SUM(D84:O84)</f>
        <v>15423402.68</v>
      </c>
      <c r="Q84" s="26"/>
    </row>
    <row r="85" spans="3:20" x14ac:dyDescent="0.25">
      <c r="T85" s="18"/>
    </row>
    <row r="86" spans="3:20" x14ac:dyDescent="0.25">
      <c r="R86" s="37"/>
    </row>
    <row r="88" spans="3:20" x14ac:dyDescent="0.25">
      <c r="R88" s="38"/>
      <c r="T88" s="25"/>
    </row>
    <row r="90" spans="3:20" x14ac:dyDescent="0.25">
      <c r="C90" t="s">
        <v>133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129</v>
      </c>
      <c r="R92" s="25"/>
    </row>
    <row r="93" spans="3:20" x14ac:dyDescent="0.25">
      <c r="C93" s="24" t="s">
        <v>130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Enc-Financiero</cp:lastModifiedBy>
  <cp:lastPrinted>2023-03-07T18:39:03Z</cp:lastPrinted>
  <dcterms:created xsi:type="dcterms:W3CDTF">2021-07-29T18:58:50Z</dcterms:created>
  <dcterms:modified xsi:type="dcterms:W3CDTF">2023-03-07T18:39:19Z</dcterms:modified>
</cp:coreProperties>
</file>