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7995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3" l="1"/>
  <c r="D85" i="3"/>
  <c r="H30" i="2" l="1"/>
  <c r="F54" i="3" l="1"/>
  <c r="G54" i="3"/>
  <c r="G28" i="3"/>
  <c r="F28" i="3"/>
  <c r="D17" i="3"/>
  <c r="E17" i="3"/>
  <c r="F17" i="3"/>
  <c r="G17" i="3"/>
  <c r="G11" i="3"/>
  <c r="F11" i="3"/>
  <c r="E11" i="3"/>
  <c r="D11" i="3"/>
  <c r="P54" i="3"/>
  <c r="P28" i="3"/>
  <c r="P17" i="3"/>
  <c r="P11" i="3"/>
  <c r="P18" i="3"/>
  <c r="P56" i="3"/>
  <c r="P57" i="3"/>
  <c r="P58" i="3"/>
  <c r="P59" i="3"/>
  <c r="P60" i="3"/>
  <c r="P61" i="3"/>
  <c r="P62" i="3"/>
  <c r="P63" i="3"/>
  <c r="P55" i="3"/>
  <c r="P25" i="3"/>
  <c r="H11" i="3"/>
  <c r="I11" i="3"/>
  <c r="J11" i="3"/>
  <c r="K11" i="3"/>
  <c r="L11" i="3"/>
  <c r="M11" i="3"/>
  <c r="N11" i="3"/>
  <c r="O11" i="3"/>
  <c r="E54" i="3"/>
  <c r="D54" i="3"/>
  <c r="G38" i="3"/>
  <c r="F38" i="3"/>
  <c r="E28" i="3"/>
  <c r="D28" i="3"/>
  <c r="P30" i="3"/>
  <c r="P31" i="3"/>
  <c r="P32" i="3"/>
  <c r="P33" i="3"/>
  <c r="P34" i="3"/>
  <c r="P35" i="3"/>
  <c r="P36" i="3"/>
  <c r="P37" i="3"/>
  <c r="P39" i="3"/>
  <c r="P29" i="3"/>
  <c r="P27" i="3"/>
  <c r="P26" i="3"/>
  <c r="P24" i="3"/>
  <c r="P23" i="3"/>
  <c r="P22" i="3"/>
  <c r="P21" i="3"/>
  <c r="P19" i="3"/>
  <c r="P16" i="3"/>
  <c r="P15" i="3"/>
  <c r="P14" i="3"/>
  <c r="P13" i="3"/>
  <c r="P12" i="3"/>
  <c r="P20" i="3"/>
  <c r="D83" i="2"/>
  <c r="D67" i="2"/>
  <c r="D55" i="2"/>
  <c r="D45" i="2"/>
  <c r="D39" i="2"/>
  <c r="H34" i="2"/>
  <c r="F85" i="3" l="1"/>
  <c r="E85" i="3"/>
  <c r="P85" i="3" l="1"/>
  <c r="B12" i="1" l="1"/>
  <c r="C12" i="1"/>
  <c r="C72" i="1" l="1"/>
  <c r="C54" i="1"/>
  <c r="C28" i="1"/>
  <c r="C18" i="1"/>
  <c r="C86" i="1" s="1"/>
  <c r="E115" i="2" l="1"/>
  <c r="H55" i="2" l="1"/>
  <c r="R64" i="2" l="1"/>
  <c r="L54" i="3" l="1"/>
  <c r="O54" i="3"/>
  <c r="L17" i="3"/>
  <c r="M17" i="3"/>
  <c r="N17" i="3"/>
  <c r="O17" i="3"/>
  <c r="R90" i="2"/>
  <c r="R91" i="2"/>
  <c r="R101" i="2"/>
  <c r="R93" i="2"/>
  <c r="R94" i="2"/>
  <c r="R95" i="2"/>
  <c r="R96" i="2"/>
  <c r="R97" i="2"/>
  <c r="R98" i="2"/>
  <c r="R99" i="2"/>
  <c r="R100" i="2"/>
  <c r="E101" i="2"/>
  <c r="E83" i="2"/>
  <c r="E39" i="2"/>
  <c r="F39" i="2"/>
  <c r="G39" i="2"/>
  <c r="H39" i="2"/>
  <c r="I39" i="2"/>
  <c r="J39" i="2"/>
  <c r="M39" i="2"/>
  <c r="O39" i="2"/>
  <c r="P39" i="2"/>
  <c r="Q39" i="2"/>
  <c r="E45" i="2"/>
  <c r="F45" i="2"/>
  <c r="G45" i="2"/>
  <c r="H45" i="2"/>
  <c r="I45" i="2"/>
  <c r="J45" i="2"/>
  <c r="M45" i="2"/>
  <c r="N45" i="2"/>
  <c r="O45" i="2"/>
  <c r="P45" i="2"/>
  <c r="Q45" i="2"/>
  <c r="Q83" i="2"/>
  <c r="Q55" i="2"/>
  <c r="O28" i="3"/>
  <c r="O85" i="3" l="1"/>
  <c r="F117" i="2"/>
  <c r="C38" i="1" l="1"/>
  <c r="P55" i="2" l="1"/>
  <c r="N28" i="3"/>
  <c r="M54" i="3" l="1"/>
  <c r="M28" i="3"/>
  <c r="O83" i="2"/>
  <c r="O55" i="2"/>
  <c r="M85" i="3" l="1"/>
  <c r="R105" i="2"/>
  <c r="R92" i="2"/>
  <c r="R104" i="2"/>
  <c r="R85" i="2"/>
  <c r="R86" i="2"/>
  <c r="R87" i="2"/>
  <c r="R59" i="2"/>
  <c r="R61" i="2"/>
  <c r="R63" i="2"/>
  <c r="R47" i="2"/>
  <c r="R48" i="2"/>
  <c r="R50" i="2"/>
  <c r="R51" i="2"/>
  <c r="R43" i="2"/>
  <c r="R42" i="2"/>
  <c r="N55" i="2" l="1"/>
  <c r="L28" i="3"/>
  <c r="N39" i="2" l="1"/>
  <c r="K54" i="3"/>
  <c r="K28" i="3"/>
  <c r="K17" i="3"/>
  <c r="M55" i="2"/>
  <c r="M67" i="2"/>
  <c r="M83" i="2"/>
  <c r="M117" i="2" l="1"/>
  <c r="L83" i="2"/>
  <c r="R57" i="2"/>
  <c r="L45" i="2"/>
  <c r="J17" i="3"/>
  <c r="J28" i="3"/>
  <c r="J54" i="3"/>
  <c r="L39" i="2" l="1"/>
  <c r="L55" i="2"/>
  <c r="I54" i="3"/>
  <c r="R41" i="2" l="1"/>
  <c r="R44" i="2"/>
  <c r="R52" i="2"/>
  <c r="R53" i="2"/>
  <c r="R54" i="2"/>
  <c r="R56" i="2"/>
  <c r="R58" i="2"/>
  <c r="R60" i="2"/>
  <c r="R62" i="2"/>
  <c r="R84" i="2"/>
  <c r="R88" i="2"/>
  <c r="R89" i="2"/>
  <c r="K39" i="2" l="1"/>
  <c r="R46" i="2"/>
  <c r="K45" i="2"/>
  <c r="R45" i="2" s="1"/>
  <c r="R49" i="2"/>
  <c r="R40" i="2"/>
  <c r="K55" i="2"/>
  <c r="K83" i="2"/>
  <c r="I17" i="3"/>
  <c r="K117" i="2" l="1"/>
  <c r="H17" i="3"/>
  <c r="H28" i="3"/>
  <c r="I28" i="3"/>
  <c r="J55" i="2" l="1"/>
  <c r="H54" i="3"/>
  <c r="H85" i="3" s="1"/>
  <c r="I83" i="2" l="1"/>
  <c r="I55" i="2"/>
  <c r="C44" i="2" l="1"/>
  <c r="C18" i="3"/>
  <c r="L85" i="3"/>
  <c r="R39" i="2" l="1"/>
  <c r="N54" i="3"/>
  <c r="N85" i="3" s="1"/>
  <c r="O64" i="3" l="1"/>
  <c r="Q67" i="2" l="1"/>
  <c r="Q117" i="2" s="1"/>
  <c r="B28" i="1"/>
  <c r="R102" i="2" l="1"/>
  <c r="R103" i="2"/>
  <c r="R106" i="2"/>
  <c r="R107" i="2"/>
  <c r="R108" i="2"/>
  <c r="R109" i="2"/>
  <c r="R110" i="2"/>
  <c r="R111" i="2"/>
  <c r="R112" i="2"/>
  <c r="R113" i="2"/>
  <c r="P83" i="2"/>
  <c r="N83" i="2"/>
  <c r="J83" i="2"/>
  <c r="J117" i="2" s="1"/>
  <c r="H83" i="2"/>
  <c r="P67" i="2"/>
  <c r="O67" i="2"/>
  <c r="O117" i="2" s="1"/>
  <c r="L67" i="2"/>
  <c r="L117" i="2" s="1"/>
  <c r="I67" i="2"/>
  <c r="I117" i="2" s="1"/>
  <c r="H67" i="2"/>
  <c r="G55" i="2"/>
  <c r="G117" i="2" s="1"/>
  <c r="E67" i="2"/>
  <c r="E55" i="2"/>
  <c r="E117" i="2" s="1"/>
  <c r="D93" i="2"/>
  <c r="D117" i="2"/>
  <c r="K38" i="3"/>
  <c r="K85" i="3" s="1"/>
  <c r="B64" i="1"/>
  <c r="B38" i="1"/>
  <c r="B54" i="1"/>
  <c r="B18" i="1"/>
  <c r="H117" i="2" l="1"/>
  <c r="P117" i="2"/>
  <c r="N82" i="2"/>
  <c r="N81" i="2" s="1"/>
  <c r="N80" i="2" s="1"/>
  <c r="N79" i="2" s="1"/>
  <c r="N78" i="2" s="1"/>
  <c r="N77" i="2" s="1"/>
  <c r="N76" i="2" s="1"/>
  <c r="N75" i="2" s="1"/>
  <c r="N74" i="2" s="1"/>
  <c r="N73" i="2" s="1"/>
  <c r="N72" i="2" s="1"/>
  <c r="N71" i="2" s="1"/>
  <c r="N70" i="2" s="1"/>
  <c r="N69" i="2" s="1"/>
  <c r="N67" i="2" s="1"/>
  <c r="N117" i="2" s="1"/>
  <c r="R55" i="2"/>
  <c r="B86" i="1"/>
  <c r="R83" i="2"/>
  <c r="J38" i="3"/>
  <c r="J85" i="3" s="1"/>
  <c r="L38" i="3"/>
  <c r="I38" i="3"/>
  <c r="I85" i="3" s="1"/>
  <c r="M38" i="3"/>
  <c r="N38" i="3"/>
  <c r="O38" i="3"/>
  <c r="R82" i="2" l="1"/>
  <c r="R81" i="2"/>
  <c r="R80" i="2" l="1"/>
  <c r="R79" i="2" l="1"/>
  <c r="H38" i="3"/>
  <c r="P38" i="3" s="1"/>
  <c r="R78" i="2" l="1"/>
  <c r="R77" i="2" l="1"/>
  <c r="R76" i="2" l="1"/>
  <c r="R75" i="2" l="1"/>
  <c r="R74" i="2" l="1"/>
  <c r="R73" i="2" l="1"/>
  <c r="R72" i="2" l="1"/>
  <c r="R71" i="2" l="1"/>
  <c r="R70" i="2" l="1"/>
  <c r="R69" i="2" l="1"/>
  <c r="R117" i="2" l="1"/>
  <c r="R67" i="2" l="1"/>
  <c r="F64" i="3" l="1"/>
  <c r="H64" i="3"/>
  <c r="I64" i="3"/>
  <c r="G64" i="3"/>
  <c r="K64" i="3"/>
  <c r="J64" i="3"/>
  <c r="M64" i="3"/>
  <c r="N64" i="3"/>
  <c r="P67" i="3"/>
  <c r="L64" i="3"/>
</calcChain>
</file>

<file path=xl/sharedStrings.xml><?xml version="1.0" encoding="utf-8"?>
<sst xmlns="http://schemas.openxmlformats.org/spreadsheetml/2006/main" count="345" uniqueCount="151">
  <si>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</si>
  <si>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</si>
  <si>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</si>
  <si>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</si>
  <si>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</si>
  <si>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</si>
  <si>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</si>
  <si>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</si>
  <si>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</si>
  <si>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</si>
  <si>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</si>
  <si>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</si>
  <si>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</si>
  <si>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</si>
  <si>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</si>
  <si>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</si>
  <si>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</si>
  <si>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</si>
  <si>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</si>
  <si>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</si>
  <si>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</si>
  <si>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</si>
  <si>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</si>
  <si>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</si>
  <si>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</si>
  <si>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</si>
  <si>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</si>
  <si>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</si>
  <si>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</si>
  <si>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</si>
  <si>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</si>
  <si>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</si>
  <si>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</si>
  <si>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</si>
  <si>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</si>
  <si>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</si>
  <si>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</si>
  <si>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</si>
  <si>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</si>
  <si>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</si>
  <si>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</si>
  <si>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</si>
  <si>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</si>
  <si>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</si>
  <si>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</si>
  <si>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</si>
  <si>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</si>
  <si>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</si>
  <si>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</si>
  <si>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</si>
  <si>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</si>
  <si>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</si>
  <si>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</si>
  <si>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</si>
  <si>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</si>
  <si>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</si>
  <si>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</si>
  <si>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</si>
  <si>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</si>
  <si>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</si>
  <si>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</si>
  <si>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</si>
  <si>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</si>
  <si>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</si>
  <si>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</si>
  <si>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</si>
  <si>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</si>
  <si>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</si>
  <si>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</si>
  <si>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</si>
  <si>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</si>
  <si>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</si>
  <si>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</si>
  <si>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</si>
  <si>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</si>
  <si>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</si>
  <si>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</si>
  <si>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</si>
  <si>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</si>
  <si>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</si>
  <si>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</si>
  <si>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</si>
  <si>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</si>
  <si>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</si>
  <si>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</si>
  <si>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</si>
  <si>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</si>
  <si>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</si>
  <si>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</si>
  <si>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</si>
  <si>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</si>
  <si>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</si>
  <si>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</si>
  <si>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</si>
  <si>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</si>
  <si>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</si>
  <si>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</si>
  <si>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</si>
  <si>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</si>
  <si>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</si>
  <si>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</si>
  <si>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</si>
  <si>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</si>
  <si>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</si>
  <si>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</si>
  <si>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</si>
  <si>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</si>
  <si>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</si>
  <si>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</si>
  <si>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</si>
  <si>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</si>
  <si>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</si>
  <si>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</si>
  <si>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</si>
  <si>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2.2.4.2 FLETES</t>
  </si>
  <si>
    <t>2.2 - CONTRATACION DE SERVICIOS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</si>
  <si>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</si>
  <si>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</si>
  <si>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</si>
  <si>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</si>
  <si>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</si>
  <si>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</si>
  <si>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</si>
  <si>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</si>
  <si>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</si>
  <si>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>Alquiler Trenes</t>
  </si>
  <si>
    <t>Semillas</t>
  </si>
  <si>
    <t>Sesiones de Fotos</t>
  </si>
  <si>
    <t>Ventas de Orquideas</t>
  </si>
  <si>
    <t>Sendero Taino</t>
  </si>
  <si>
    <t>Plantas Acuaticas</t>
  </si>
  <si>
    <t>Reimpresion Carnet</t>
  </si>
  <si>
    <t>Labor Social</t>
  </si>
  <si>
    <t>P/Ejercicios</t>
  </si>
  <si>
    <t>RALLY ECOLOGICO</t>
  </si>
  <si>
    <t>Otros Ingresos</t>
  </si>
  <si>
    <t>TOTAL DE INGRESOS</t>
  </si>
  <si>
    <t>RICHARD RODRIGUEZ TORIBIO</t>
  </si>
  <si>
    <t xml:space="preserve">           ANALISTA PRESUPUESTO                                                                                                                                     </t>
  </si>
  <si>
    <t>RICHARD RODRIGUEZ</t>
  </si>
  <si>
    <t xml:space="preserve">                                                                                                                      ANALISTA DE PRESUPUESTO                                                                                                                               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</si>
  <si>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</si>
  <si>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</si>
  <si>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 xml:space="preserve">                            ___________________________________________________________</t>
  </si>
  <si>
    <t>2.7.1 - OBRAS Y EDIFICACIONES</t>
  </si>
  <si>
    <t xml:space="preserve">2.7 - OBRAS </t>
  </si>
  <si>
    <t>Exposicion de Orquideas 2023</t>
  </si>
  <si>
    <t>Otros Alquileres y Dep.  Cuenta General</t>
  </si>
  <si>
    <t>Otros</t>
  </si>
  <si>
    <t>Fondo Reponible</t>
  </si>
  <si>
    <t>INGRESOS ENERO -ABRIL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</si>
</sst>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7" xfId="1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164" fontId="3" fillId="6" borderId="2" xfId="0" applyNumberFormat="1" applyFont="1" applyFill="1" applyBorder="1"/>
    <xf numFmtId="43" fontId="3" fillId="6" borderId="2" xfId="1" applyFont="1" applyFill="1" applyBorder="1"/>
    <xf numFmtId="0" fontId="0" fillId="0" borderId="0" xfId="0" applyAlignment="1">
      <alignment horizontal="left" indent="1"/>
    </xf>
    <xf numFmtId="4" fontId="0" fillId="0" borderId="0" xfId="0" applyNumberFormat="1"/>
    <xf numFmtId="164" fontId="3" fillId="6" borderId="0" xfId="0" applyNumberFormat="1" applyFont="1" applyFill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center" vertical="top" wrapText="1" readingOrder="1"/>
    </xf>
    <xf numFmtId="164" fontId="3" fillId="0" borderId="0" xfId="0" applyNumberFormat="1" applyFont="1"/>
    <xf numFmtId="43" fontId="0" fillId="0" borderId="0" xfId="1" applyFont="1" applyFill="1" applyBorder="1"/>
    <xf numFmtId="0" fontId="0" fillId="0" borderId="0" xfId="0" applyBorder="1"/>
    <xf numFmtId="4" fontId="3" fillId="0" borderId="0" xfId="0" applyNumberFormat="1" applyFont="1"/>
    <xf numFmtId="0" fontId="7" fillId="0" borderId="0" xfId="0" applyFont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horizontal="left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43" fontId="7" fillId="0" borderId="13" xfId="1" applyFont="1" applyBorder="1" applyAlignment="1">
      <alignment horizontal="center" vertical="top" wrapText="1" readingOrder="1"/>
    </xf>
    <xf numFmtId="0" fontId="10" fillId="0" borderId="13" xfId="0" applyFont="1" applyBorder="1" applyAlignment="1">
      <alignment horizontal="center" vertical="top" wrapText="1" readingOrder="1"/>
    </xf>
    <xf numFmtId="0" fontId="11" fillId="0" borderId="13" xfId="0" applyFont="1" applyBorder="1" applyAlignment="1">
      <alignment horizontal="center" vertical="top" wrapText="1" readingOrder="1"/>
    </xf>
    <xf numFmtId="43" fontId="10" fillId="0" borderId="12" xfId="1" applyFont="1" applyBorder="1" applyAlignment="1">
      <alignment horizontal="center" vertical="top" wrapText="1" readingOrder="1"/>
    </xf>
    <xf numFmtId="0" fontId="10" fillId="0" borderId="0" xfId="0" applyFont="1" applyAlignment="1">
      <alignment horizontal="right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3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781051</xdr:colOff>
      <xdr:row>2</xdr:row>
      <xdr:rowOff>85725</xdr:rowOff>
    </xdr:from>
    <xdr:to>
      <xdr:col>3</xdr:col>
      <xdr:colOff>238126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xmlns="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6" y="466725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0</xdr:colOff>
      <xdr:row>2</xdr:row>
      <xdr:rowOff>123825</xdr:rowOff>
    </xdr:from>
    <xdr:to>
      <xdr:col>2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428626</xdr:colOff>
      <xdr:row>2</xdr:row>
      <xdr:rowOff>38100</xdr:rowOff>
    </xdr:from>
    <xdr:to>
      <xdr:col>17</xdr:col>
      <xdr:colOff>474889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118382</xdr:rowOff>
    </xdr:from>
    <xdr:to>
      <xdr:col>2</xdr:col>
      <xdr:colOff>1559379</xdr:colOff>
      <xdr:row>5</xdr:row>
      <xdr:rowOff>118382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382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816429</xdr:colOff>
      <xdr:row>2</xdr:row>
      <xdr:rowOff>103414</xdr:rowOff>
    </xdr:from>
    <xdr:to>
      <xdr:col>15</xdr:col>
      <xdr:colOff>300404</xdr:colOff>
      <xdr:row>6</xdr:row>
      <xdr:rowOff>4081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9286" y="484414"/>
          <a:ext cx="1932213" cy="94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0"/>
  <sheetViews>
    <sheetView showGridLines="0" zoomScaleNormal="100" workbookViewId="0">
      <selection activeCell="C13" sqref="C13"/>
    </sheetView>
  </sheetViews>
  <sheetFormatPr baseColWidth="10" defaultColWidth="11.42578125" defaultRowHeight="15" x14ac:dyDescent="0.25"/>
  <cols>
    <col min="1" max="1" width="105.85546875" customWidth="1"/>
    <col min="2" max="2" width="17.5703125" style="18" customWidth="1"/>
    <col min="3" max="3" width="16.7109375" style="18" customWidth="1"/>
    <col min="4" max="4" width="15.140625" bestFit="1" customWidth="1"/>
    <col min="5" max="5" width="15.28515625" customWidth="1"/>
  </cols>
  <sheetData>
    <row r="3" spans="1:14" ht="28.5" customHeight="1" x14ac:dyDescent="0.25">
      <c r="A3" s="45" t="s">
        <v>100</v>
      </c>
      <c r="B3" s="46"/>
      <c r="C3" s="46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21" customHeight="1" x14ac:dyDescent="0.25">
      <c r="A4" s="43" t="s">
        <v>101</v>
      </c>
      <c r="B4" s="44"/>
      <c r="C4" s="44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52">
        <v>2023</v>
      </c>
      <c r="B5" s="53"/>
      <c r="C5" s="53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47" t="s">
        <v>76</v>
      </c>
      <c r="B6" s="48"/>
      <c r="C6" s="4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customHeight="1" x14ac:dyDescent="0.25">
      <c r="A7" s="47" t="s">
        <v>77</v>
      </c>
      <c r="B7" s="48"/>
      <c r="C7" s="48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</row>
    <row r="9" spans="1:14" ht="15" customHeight="1" x14ac:dyDescent="0.25">
      <c r="A9" s="49" t="s">
        <v>66</v>
      </c>
      <c r="B9" s="50" t="s">
        <v>94</v>
      </c>
      <c r="C9" s="50" t="s">
        <v>93</v>
      </c>
      <c r="D9" s="6"/>
    </row>
    <row r="10" spans="1:14" ht="23.25" customHeight="1" x14ac:dyDescent="0.25">
      <c r="A10" s="49"/>
      <c r="B10" s="51"/>
      <c r="C10" s="51"/>
      <c r="D10" s="6"/>
    </row>
    <row r="11" spans="1:14" x14ac:dyDescent="0.25">
      <c r="A11" s="1" t="s">
        <v>0</v>
      </c>
      <c r="B11" s="21"/>
      <c r="C11" s="21"/>
      <c r="D11" s="6"/>
    </row>
    <row r="12" spans="1:14" x14ac:dyDescent="0.25">
      <c r="A12" s="3" t="s">
        <v>1</v>
      </c>
      <c r="B12" s="22">
        <f>+B13+B14+B15+B16+B17</f>
        <v>107287289</v>
      </c>
      <c r="C12" s="22">
        <f>+C13+C14+C15+C16+C17</f>
        <v>116687289</v>
      </c>
      <c r="D12" s="6"/>
    </row>
    <row r="13" spans="1:14" x14ac:dyDescent="0.25">
      <c r="A13" s="4" t="s">
        <v>2</v>
      </c>
      <c r="B13" s="34">
        <v>79934500</v>
      </c>
      <c r="C13" s="34">
        <v>88620300</v>
      </c>
      <c r="D13" s="6"/>
    </row>
    <row r="14" spans="1:14" x14ac:dyDescent="0.25">
      <c r="A14" s="4" t="s">
        <v>3</v>
      </c>
      <c r="B14" s="34">
        <v>14360000</v>
      </c>
      <c r="C14" s="34">
        <v>14013200</v>
      </c>
      <c r="D14" s="6"/>
    </row>
    <row r="15" spans="1:14" x14ac:dyDescent="0.25">
      <c r="A15" s="4" t="s">
        <v>4</v>
      </c>
      <c r="B15" s="34">
        <v>360000</v>
      </c>
      <c r="C15" s="34">
        <v>150000</v>
      </c>
      <c r="D15" s="6"/>
    </row>
    <row r="16" spans="1:14" x14ac:dyDescent="0.25">
      <c r="A16" s="4" t="s">
        <v>5</v>
      </c>
      <c r="B16" s="34">
        <v>3584863</v>
      </c>
      <c r="C16" s="34">
        <v>3584863</v>
      </c>
      <c r="D16" s="6"/>
    </row>
    <row r="17" spans="1:4" x14ac:dyDescent="0.25">
      <c r="A17" s="4" t="s">
        <v>6</v>
      </c>
      <c r="B17" s="34">
        <v>9047926</v>
      </c>
      <c r="C17" s="34">
        <v>10318926</v>
      </c>
      <c r="D17" s="6"/>
    </row>
    <row r="18" spans="1:4" x14ac:dyDescent="0.25">
      <c r="A18" s="3" t="s">
        <v>7</v>
      </c>
      <c r="B18" s="22">
        <f>+B19+B20+B21+B22+B23+B24+B25+B26+B27</f>
        <v>23852300</v>
      </c>
      <c r="C18" s="22">
        <f>+C19+C20+C21+C22+C23+C24+C25+C26+C27</f>
        <v>24649800</v>
      </c>
      <c r="D18" s="6"/>
    </row>
    <row r="19" spans="1:4" x14ac:dyDescent="0.25">
      <c r="A19" s="4" t="s">
        <v>8</v>
      </c>
      <c r="B19" s="34">
        <v>10142000</v>
      </c>
      <c r="C19" s="34">
        <v>10142000</v>
      </c>
      <c r="D19" s="6"/>
    </row>
    <row r="20" spans="1:4" x14ac:dyDescent="0.25">
      <c r="A20" s="4" t="s">
        <v>9</v>
      </c>
      <c r="B20" s="34">
        <v>1400000</v>
      </c>
      <c r="C20" s="34">
        <v>600000</v>
      </c>
      <c r="D20" s="6"/>
    </row>
    <row r="21" spans="1:4" x14ac:dyDescent="0.25">
      <c r="A21" s="4" t="s">
        <v>10</v>
      </c>
      <c r="B21" s="34">
        <v>1350000</v>
      </c>
      <c r="C21" s="34">
        <v>1025000</v>
      </c>
      <c r="D21" s="6"/>
    </row>
    <row r="22" spans="1:4" x14ac:dyDescent="0.25">
      <c r="A22" s="4" t="s">
        <v>11</v>
      </c>
      <c r="B22" s="34">
        <v>220000</v>
      </c>
      <c r="C22" s="34">
        <v>220000</v>
      </c>
      <c r="D22" s="6"/>
    </row>
    <row r="23" spans="1:4" x14ac:dyDescent="0.25">
      <c r="A23" s="4" t="s">
        <v>12</v>
      </c>
      <c r="B23" s="34">
        <v>215000</v>
      </c>
      <c r="C23" s="34">
        <v>425000</v>
      </c>
    </row>
    <row r="24" spans="1:4" x14ac:dyDescent="0.25">
      <c r="A24" s="4" t="s">
        <v>13</v>
      </c>
      <c r="B24" s="34">
        <v>850000</v>
      </c>
      <c r="C24" s="34">
        <v>850000</v>
      </c>
    </row>
    <row r="25" spans="1:4" x14ac:dyDescent="0.25">
      <c r="A25" s="4" t="s">
        <v>14</v>
      </c>
      <c r="B25" s="34">
        <v>550000</v>
      </c>
      <c r="C25" s="34">
        <v>550000</v>
      </c>
    </row>
    <row r="26" spans="1:4" x14ac:dyDescent="0.25">
      <c r="A26" s="4" t="s">
        <v>15</v>
      </c>
      <c r="B26" s="34">
        <v>2275300</v>
      </c>
      <c r="C26" s="34">
        <v>4227800</v>
      </c>
    </row>
    <row r="27" spans="1:4" x14ac:dyDescent="0.25">
      <c r="A27" s="4" t="s">
        <v>16</v>
      </c>
      <c r="B27" s="34">
        <v>6850000</v>
      </c>
      <c r="C27" s="34">
        <v>6610000</v>
      </c>
    </row>
    <row r="28" spans="1:4" x14ac:dyDescent="0.25">
      <c r="A28" s="3" t="s">
        <v>17</v>
      </c>
      <c r="B28" s="22">
        <f>+B29+B30+B31+B32+B33+B34+B35+B36+B37</f>
        <v>20339491</v>
      </c>
      <c r="C28" s="22">
        <f>+C29+C30+C31+C32+C33+C34+C35+C36+C37</f>
        <v>23629991</v>
      </c>
    </row>
    <row r="29" spans="1:4" x14ac:dyDescent="0.25">
      <c r="A29" s="4" t="s">
        <v>18</v>
      </c>
      <c r="B29" s="34">
        <v>495000</v>
      </c>
      <c r="C29" s="34">
        <v>970000</v>
      </c>
    </row>
    <row r="30" spans="1:4" x14ac:dyDescent="0.25">
      <c r="A30" s="4" t="s">
        <v>19</v>
      </c>
      <c r="B30" s="34">
        <v>1615000</v>
      </c>
      <c r="C30" s="34">
        <v>1000500</v>
      </c>
    </row>
    <row r="31" spans="1:4" x14ac:dyDescent="0.25">
      <c r="A31" s="4" t="s">
        <v>20</v>
      </c>
      <c r="B31" s="34">
        <v>2050000</v>
      </c>
      <c r="C31" s="34">
        <v>1788000</v>
      </c>
    </row>
    <row r="32" spans="1:4" x14ac:dyDescent="0.25">
      <c r="A32" s="4" t="s">
        <v>21</v>
      </c>
      <c r="B32" s="34">
        <v>40000</v>
      </c>
      <c r="C32" s="34">
        <v>40000</v>
      </c>
    </row>
    <row r="33" spans="1:3" x14ac:dyDescent="0.25">
      <c r="A33" s="4" t="s">
        <v>22</v>
      </c>
      <c r="B33" s="34">
        <v>660000</v>
      </c>
      <c r="C33" s="34">
        <v>1070000</v>
      </c>
    </row>
    <row r="34" spans="1:3" x14ac:dyDescent="0.25">
      <c r="A34" s="4" t="s">
        <v>23</v>
      </c>
      <c r="B34" s="34">
        <v>1923917</v>
      </c>
      <c r="C34" s="34">
        <v>4737917</v>
      </c>
    </row>
    <row r="35" spans="1:3" x14ac:dyDescent="0.25">
      <c r="A35" s="4" t="s">
        <v>24</v>
      </c>
      <c r="B35" s="34">
        <v>6215000</v>
      </c>
      <c r="C35" s="34">
        <v>6370000</v>
      </c>
    </row>
    <row r="36" spans="1:3" x14ac:dyDescent="0.25">
      <c r="A36" s="4" t="s">
        <v>25</v>
      </c>
    </row>
    <row r="37" spans="1:3" x14ac:dyDescent="0.25">
      <c r="A37" s="4" t="s">
        <v>26</v>
      </c>
      <c r="B37" s="34">
        <v>7340574</v>
      </c>
      <c r="C37" s="34">
        <v>7653574</v>
      </c>
    </row>
    <row r="38" spans="1:3" x14ac:dyDescent="0.25">
      <c r="A38" s="3" t="s">
        <v>27</v>
      </c>
      <c r="B38" s="22">
        <f>+B39</f>
        <v>310000</v>
      </c>
      <c r="C38" s="22">
        <f>+C39</f>
        <v>310000</v>
      </c>
    </row>
    <row r="39" spans="1:3" x14ac:dyDescent="0.25">
      <c r="A39" s="4" t="s">
        <v>28</v>
      </c>
      <c r="B39" s="18">
        <v>310000</v>
      </c>
      <c r="C39" s="18">
        <v>310000</v>
      </c>
    </row>
    <row r="40" spans="1:3" hidden="1" x14ac:dyDescent="0.25">
      <c r="A40" s="4" t="s">
        <v>29</v>
      </c>
    </row>
    <row r="41" spans="1:3" hidden="1" x14ac:dyDescent="0.25">
      <c r="A41" s="4" t="s">
        <v>30</v>
      </c>
    </row>
    <row r="42" spans="1:3" hidden="1" x14ac:dyDescent="0.25">
      <c r="A42" s="4" t="s">
        <v>31</v>
      </c>
    </row>
    <row r="43" spans="1:3" hidden="1" x14ac:dyDescent="0.25">
      <c r="A43" s="4" t="s">
        <v>32</v>
      </c>
    </row>
    <row r="44" spans="1:3" hidden="1" x14ac:dyDescent="0.25">
      <c r="A44" s="4" t="s">
        <v>33</v>
      </c>
    </row>
    <row r="45" spans="1:3" hidden="1" x14ac:dyDescent="0.25">
      <c r="A45" s="4" t="s">
        <v>34</v>
      </c>
    </row>
    <row r="46" spans="1:3" hidden="1" x14ac:dyDescent="0.25">
      <c r="A46" s="4" t="s">
        <v>35</v>
      </c>
    </row>
    <row r="47" spans="1:3" hidden="1" x14ac:dyDescent="0.25">
      <c r="A47" s="3" t="s">
        <v>36</v>
      </c>
    </row>
    <row r="48" spans="1:3" hidden="1" x14ac:dyDescent="0.25">
      <c r="A48" s="4" t="s">
        <v>37</v>
      </c>
    </row>
    <row r="49" spans="1:3" hidden="1" x14ac:dyDescent="0.25">
      <c r="A49" s="4" t="s">
        <v>38</v>
      </c>
    </row>
    <row r="50" spans="1:3" hidden="1" x14ac:dyDescent="0.25">
      <c r="A50" s="4" t="s">
        <v>39</v>
      </c>
    </row>
    <row r="51" spans="1:3" hidden="1" x14ac:dyDescent="0.25">
      <c r="A51" s="4" t="s">
        <v>40</v>
      </c>
    </row>
    <row r="52" spans="1:3" hidden="1" x14ac:dyDescent="0.25">
      <c r="A52" s="4" t="s">
        <v>41</v>
      </c>
    </row>
    <row r="53" spans="1:3" hidden="1" x14ac:dyDescent="0.25">
      <c r="A53" s="4" t="s">
        <v>42</v>
      </c>
      <c r="B53" s="18">
        <v>0</v>
      </c>
      <c r="C53" s="18">
        <v>0</v>
      </c>
    </row>
    <row r="54" spans="1:3" x14ac:dyDescent="0.25">
      <c r="A54" s="3" t="s">
        <v>43</v>
      </c>
      <c r="B54" s="22">
        <f>+B55+B56+B57+B58+B59+B60+B61+B62+B63</f>
        <v>4210920</v>
      </c>
      <c r="C54" s="22">
        <f>+C55+C56+C57+C58+C59+C60+C61+C62+C63</f>
        <v>19891920</v>
      </c>
    </row>
    <row r="55" spans="1:3" x14ac:dyDescent="0.25">
      <c r="A55" s="4" t="s">
        <v>44</v>
      </c>
      <c r="B55" s="34">
        <v>2604500</v>
      </c>
      <c r="C55" s="34">
        <v>6674500</v>
      </c>
    </row>
    <row r="56" spans="1:3" x14ac:dyDescent="0.25">
      <c r="A56" s="4" t="s">
        <v>45</v>
      </c>
      <c r="B56" s="34">
        <v>494342</v>
      </c>
      <c r="C56" s="34">
        <v>569342</v>
      </c>
    </row>
    <row r="57" spans="1:3" x14ac:dyDescent="0.25">
      <c r="A57" s="4" t="s">
        <v>46</v>
      </c>
      <c r="B57" s="34">
        <v>65370</v>
      </c>
      <c r="C57" s="34">
        <v>65370</v>
      </c>
    </row>
    <row r="58" spans="1:3" x14ac:dyDescent="0.25">
      <c r="A58" s="4" t="s">
        <v>47</v>
      </c>
      <c r="B58" s="34">
        <v>164773</v>
      </c>
      <c r="C58" s="34">
        <v>9414773</v>
      </c>
    </row>
    <row r="59" spans="1:3" x14ac:dyDescent="0.25">
      <c r="A59" s="4" t="s">
        <v>48</v>
      </c>
      <c r="B59" s="34">
        <v>766935</v>
      </c>
      <c r="C59" s="34">
        <v>1177935</v>
      </c>
    </row>
    <row r="60" spans="1:3" x14ac:dyDescent="0.25">
      <c r="A60" s="4" t="s">
        <v>49</v>
      </c>
      <c r="B60" s="18">
        <v>100000</v>
      </c>
      <c r="C60" s="34">
        <v>100000</v>
      </c>
    </row>
    <row r="61" spans="1:3" x14ac:dyDescent="0.25">
      <c r="A61" s="4" t="s">
        <v>50</v>
      </c>
      <c r="B61" s="18">
        <v>15000</v>
      </c>
      <c r="C61" s="34">
        <v>15000</v>
      </c>
    </row>
    <row r="62" spans="1:3" x14ac:dyDescent="0.25">
      <c r="A62" s="4" t="s">
        <v>51</v>
      </c>
      <c r="C62" s="34">
        <v>1640000</v>
      </c>
    </row>
    <row r="63" spans="1:3" x14ac:dyDescent="0.25">
      <c r="A63" s="4" t="s">
        <v>52</v>
      </c>
      <c r="C63" s="34">
        <v>235000</v>
      </c>
    </row>
    <row r="64" spans="1:3" hidden="1" x14ac:dyDescent="0.25">
      <c r="A64" s="3" t="s">
        <v>53</v>
      </c>
      <c r="B64" s="18">
        <f>+B65+B66+B67+B68</f>
        <v>0</v>
      </c>
      <c r="C64" s="18">
        <v>0</v>
      </c>
    </row>
    <row r="65" spans="1:3" hidden="1" x14ac:dyDescent="0.25">
      <c r="A65" s="4" t="s">
        <v>54</v>
      </c>
      <c r="B65" s="18">
        <v>0</v>
      </c>
      <c r="C65" s="18">
        <v>0</v>
      </c>
    </row>
    <row r="66" spans="1:3" hidden="1" x14ac:dyDescent="0.25">
      <c r="A66" s="4" t="s">
        <v>55</v>
      </c>
      <c r="B66" s="18">
        <v>0</v>
      </c>
      <c r="C66" s="18">
        <v>0</v>
      </c>
    </row>
    <row r="67" spans="1:3" hidden="1" x14ac:dyDescent="0.25">
      <c r="A67" s="4" t="s">
        <v>56</v>
      </c>
      <c r="B67" s="18">
        <v>0</v>
      </c>
      <c r="C67" s="18">
        <v>0</v>
      </c>
    </row>
    <row r="68" spans="1:3" hidden="1" x14ac:dyDescent="0.25">
      <c r="A68" s="4" t="s">
        <v>57</v>
      </c>
      <c r="B68" s="18">
        <v>0</v>
      </c>
      <c r="C68" s="18">
        <v>0</v>
      </c>
    </row>
    <row r="69" spans="1:3" hidden="1" x14ac:dyDescent="0.25">
      <c r="A69" s="3" t="s">
        <v>58</v>
      </c>
      <c r="B69" s="18">
        <v>0</v>
      </c>
      <c r="C69" s="18">
        <v>0</v>
      </c>
    </row>
    <row r="70" spans="1:3" hidden="1" x14ac:dyDescent="0.25">
      <c r="A70" s="4" t="s">
        <v>59</v>
      </c>
      <c r="B70" s="18">
        <v>0</v>
      </c>
      <c r="C70" s="18">
        <v>0</v>
      </c>
    </row>
    <row r="71" spans="1:3" hidden="1" x14ac:dyDescent="0.25">
      <c r="A71" s="4" t="s">
        <v>60</v>
      </c>
      <c r="B71" s="18">
        <v>0</v>
      </c>
      <c r="C71" s="18">
        <v>0</v>
      </c>
    </row>
    <row r="72" spans="1:3" x14ac:dyDescent="0.25">
      <c r="A72" s="3" t="s">
        <v>145</v>
      </c>
      <c r="B72" s="18">
        <v>0</v>
      </c>
      <c r="C72" s="22">
        <f>+C75</f>
        <v>82650082.739999995</v>
      </c>
    </row>
    <row r="73" spans="1:3" hidden="1" x14ac:dyDescent="0.25">
      <c r="A73" s="4" t="s">
        <v>144</v>
      </c>
      <c r="B73" s="18">
        <v>0</v>
      </c>
      <c r="C73" s="18">
        <v>0</v>
      </c>
    </row>
    <row r="74" spans="1:3" hidden="1" x14ac:dyDescent="0.25">
      <c r="A74" s="4" t="s">
        <v>63</v>
      </c>
      <c r="B74" s="18">
        <v>0</v>
      </c>
      <c r="C74" s="18">
        <v>0</v>
      </c>
    </row>
    <row r="75" spans="1:3" x14ac:dyDescent="0.25">
      <c r="A75" s="4" t="s">
        <v>144</v>
      </c>
      <c r="C75" s="34">
        <v>82650082.739999995</v>
      </c>
    </row>
    <row r="76" spans="1:3" hidden="1" x14ac:dyDescent="0.25">
      <c r="A76" s="4" t="s">
        <v>64</v>
      </c>
      <c r="B76" s="18">
        <v>0</v>
      </c>
      <c r="C76" s="18">
        <v>0</v>
      </c>
    </row>
    <row r="77" spans="1:3" hidden="1" x14ac:dyDescent="0.25">
      <c r="A77" s="1" t="s">
        <v>67</v>
      </c>
      <c r="B77" s="18">
        <v>0</v>
      </c>
      <c r="C77" s="18">
        <v>0</v>
      </c>
    </row>
    <row r="78" spans="1:3" hidden="1" x14ac:dyDescent="0.25">
      <c r="A78" s="3" t="s">
        <v>68</v>
      </c>
      <c r="B78" s="18">
        <v>0</v>
      </c>
      <c r="C78" s="18">
        <v>0</v>
      </c>
    </row>
    <row r="79" spans="1:3" hidden="1" x14ac:dyDescent="0.25">
      <c r="A79" s="4" t="s">
        <v>69</v>
      </c>
      <c r="B79" s="18">
        <v>0</v>
      </c>
      <c r="C79" s="18">
        <v>0</v>
      </c>
    </row>
    <row r="80" spans="1:3" hidden="1" x14ac:dyDescent="0.25">
      <c r="A80" s="4" t="s">
        <v>70</v>
      </c>
      <c r="B80" s="18">
        <v>0</v>
      </c>
      <c r="C80" s="18">
        <v>0</v>
      </c>
    </row>
    <row r="81" spans="1:5" hidden="1" x14ac:dyDescent="0.25">
      <c r="A81" s="3" t="s">
        <v>71</v>
      </c>
      <c r="B81" s="18">
        <v>0</v>
      </c>
      <c r="C81" s="18">
        <v>0</v>
      </c>
    </row>
    <row r="82" spans="1:5" hidden="1" x14ac:dyDescent="0.25">
      <c r="A82" s="4" t="s">
        <v>72</v>
      </c>
      <c r="B82" s="18">
        <v>0</v>
      </c>
      <c r="C82" s="18">
        <v>0</v>
      </c>
    </row>
    <row r="83" spans="1:5" hidden="1" x14ac:dyDescent="0.25">
      <c r="A83" s="4" t="s">
        <v>73</v>
      </c>
      <c r="B83" s="18">
        <v>0</v>
      </c>
      <c r="C83" s="18">
        <v>0</v>
      </c>
    </row>
    <row r="84" spans="1:5" hidden="1" x14ac:dyDescent="0.25">
      <c r="A84" s="3" t="s">
        <v>74</v>
      </c>
      <c r="B84" s="18">
        <v>0</v>
      </c>
      <c r="C84" s="18">
        <v>0</v>
      </c>
    </row>
    <row r="85" spans="1:5" hidden="1" x14ac:dyDescent="0.25">
      <c r="A85" s="4" t="s">
        <v>75</v>
      </c>
      <c r="B85" s="18">
        <v>0</v>
      </c>
      <c r="C85" s="18">
        <v>0</v>
      </c>
      <c r="E85" s="35"/>
    </row>
    <row r="86" spans="1:5" x14ac:dyDescent="0.25">
      <c r="A86" s="28" t="s">
        <v>65</v>
      </c>
      <c r="B86" s="32">
        <f>+B54+B28+B18+B12+B38</f>
        <v>156000000</v>
      </c>
      <c r="C86" s="29">
        <f>+C54+C28+C18+C12+C39+C72</f>
        <v>267819082.74000001</v>
      </c>
      <c r="D86" s="25"/>
    </row>
    <row r="87" spans="1:5" x14ac:dyDescent="0.25">
      <c r="E87" s="25"/>
    </row>
    <row r="88" spans="1:5" x14ac:dyDescent="0.25">
      <c r="E88" s="25"/>
    </row>
    <row r="90" spans="1:5" x14ac:dyDescent="0.25">
      <c r="A90" t="s">
        <v>98</v>
      </c>
    </row>
    <row r="91" spans="1:5" x14ac:dyDescent="0.25">
      <c r="A91" t="s">
        <v>99</v>
      </c>
    </row>
    <row r="92" spans="1:5" x14ac:dyDescent="0.25">
      <c r="A92" s="23" t="s">
        <v>141</v>
      </c>
    </row>
    <row r="93" spans="1:5" x14ac:dyDescent="0.25">
      <c r="A93" t="s">
        <v>142</v>
      </c>
    </row>
    <row r="97" spans="1:1" ht="15.75" thickBot="1" x14ac:dyDescent="0.3"/>
    <row r="98" spans="1:1" ht="26.25" customHeight="1" thickBot="1" x14ac:dyDescent="0.3">
      <c r="A98" s="17" t="s">
        <v>95</v>
      </c>
    </row>
    <row r="99" spans="1:1" ht="33.75" customHeight="1" thickBot="1" x14ac:dyDescent="0.3">
      <c r="A99" s="15" t="s">
        <v>96</v>
      </c>
    </row>
    <row r="100" spans="1:1" ht="45.75" thickBot="1" x14ac:dyDescent="0.3">
      <c r="A100" s="16" t="s">
        <v>97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55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30"/>
  <sheetViews>
    <sheetView showGridLines="0" tabSelected="1" topLeftCell="C12" zoomScaleNormal="100" workbookViewId="0">
      <selection activeCell="T88" sqref="T88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7.5703125" customWidth="1"/>
    <col min="5" max="5" width="16.7109375" customWidth="1"/>
    <col min="6" max="6" width="15.42578125" customWidth="1"/>
    <col min="7" max="7" width="14.140625" customWidth="1"/>
    <col min="8" max="8" width="14.42578125" customWidth="1"/>
    <col min="9" max="9" width="13.140625" customWidth="1"/>
    <col min="10" max="10" width="13.28515625" customWidth="1"/>
    <col min="11" max="11" width="14.140625" customWidth="1"/>
    <col min="12" max="12" width="14.28515625" customWidth="1"/>
    <col min="13" max="13" width="14" customWidth="1"/>
    <col min="14" max="14" width="14.42578125" customWidth="1"/>
    <col min="15" max="15" width="13.7109375" customWidth="1"/>
    <col min="16" max="16" width="14.28515625" customWidth="1"/>
    <col min="17" max="17" width="14" customWidth="1"/>
    <col min="18" max="18" width="16" customWidth="1"/>
    <col min="19" max="19" width="11.42578125" style="18"/>
  </cols>
  <sheetData>
    <row r="3" spans="3:18" ht="28.5" customHeight="1" x14ac:dyDescent="0.25">
      <c r="C3" s="66" t="s">
        <v>100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3:18" ht="21" customHeight="1" x14ac:dyDescent="0.25">
      <c r="C4" s="43" t="s">
        <v>101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8" ht="15.75" x14ac:dyDescent="0.25">
      <c r="C5" s="52">
        <v>2023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3:18" ht="15.75" customHeight="1" x14ac:dyDescent="0.25">
      <c r="C6" s="47" t="s">
        <v>92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3:18" ht="15.75" customHeight="1" x14ac:dyDescent="0.25">
      <c r="C7" s="48" t="s">
        <v>77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3:18" ht="15.75" customHeight="1" x14ac:dyDescent="0.2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3:18" ht="18.75" x14ac:dyDescent="0.25">
      <c r="C9" s="11"/>
      <c r="D9" s="63" t="s">
        <v>150</v>
      </c>
      <c r="E9" s="63"/>
      <c r="F9" s="63"/>
      <c r="G9" s="63"/>
      <c r="H9" s="63"/>
      <c r="I9" s="63"/>
      <c r="J9" s="11"/>
      <c r="K9" s="11"/>
      <c r="L9" s="11"/>
      <c r="M9" s="11"/>
      <c r="N9" s="11"/>
      <c r="O9" s="11"/>
      <c r="P9" s="11"/>
      <c r="Q9" s="11"/>
      <c r="R9" s="11"/>
    </row>
    <row r="10" spans="3:18" ht="15.75" customHeight="1" x14ac:dyDescent="0.25">
      <c r="C10" s="11"/>
      <c r="D10" s="62" t="s">
        <v>116</v>
      </c>
      <c r="E10" s="62"/>
      <c r="F10" s="62"/>
      <c r="G10" s="62"/>
      <c r="H10" s="62" t="s">
        <v>117</v>
      </c>
      <c r="I10" s="62"/>
      <c r="J10" s="11"/>
      <c r="K10" s="11"/>
      <c r="L10" s="11"/>
      <c r="M10" s="11"/>
      <c r="N10" s="11"/>
      <c r="O10" s="11"/>
      <c r="P10" s="11"/>
      <c r="Q10" s="11"/>
      <c r="R10" s="11"/>
    </row>
    <row r="11" spans="3:18" ht="15.75" customHeight="1" x14ac:dyDescent="0.25">
      <c r="C11" s="11"/>
      <c r="D11" s="54" t="s">
        <v>118</v>
      </c>
      <c r="E11" s="54"/>
      <c r="F11" s="54"/>
      <c r="G11" s="54"/>
      <c r="H11" s="61">
        <v>41456666.969999999</v>
      </c>
      <c r="I11" s="61"/>
      <c r="J11" s="11"/>
      <c r="K11" s="11"/>
      <c r="L11" s="11"/>
      <c r="M11" s="11"/>
      <c r="N11" s="11"/>
      <c r="O11" s="11"/>
      <c r="P11" s="11"/>
      <c r="Q11" s="11"/>
      <c r="R11" s="11"/>
    </row>
    <row r="12" spans="3:18" ht="15.75" customHeight="1" x14ac:dyDescent="0.25">
      <c r="C12" s="11"/>
      <c r="D12" s="54" t="s">
        <v>119</v>
      </c>
      <c r="E12" s="54"/>
      <c r="F12" s="54"/>
      <c r="G12" s="54"/>
      <c r="H12" s="61">
        <v>5036843.2</v>
      </c>
      <c r="I12" s="61"/>
      <c r="J12" s="11"/>
      <c r="K12" s="11"/>
      <c r="L12" s="11"/>
      <c r="M12" s="11"/>
      <c r="N12" s="11"/>
      <c r="O12" s="11"/>
      <c r="P12" s="11"/>
      <c r="Q12" s="11"/>
      <c r="R12" s="11"/>
    </row>
    <row r="13" spans="3:18" ht="15.75" customHeight="1" x14ac:dyDescent="0.25">
      <c r="C13" s="42"/>
      <c r="D13" s="58" t="s">
        <v>146</v>
      </c>
      <c r="E13" s="59"/>
      <c r="F13" s="59"/>
      <c r="G13" s="60"/>
      <c r="H13" s="61">
        <v>2612300</v>
      </c>
      <c r="I13" s="61"/>
      <c r="J13" s="42"/>
      <c r="K13" s="42"/>
      <c r="L13" s="42"/>
      <c r="M13" s="42"/>
      <c r="N13" s="42"/>
      <c r="O13" s="42"/>
      <c r="P13" s="42"/>
      <c r="Q13" s="42"/>
      <c r="R13" s="42"/>
    </row>
    <row r="14" spans="3:18" ht="15.75" customHeight="1" x14ac:dyDescent="0.25">
      <c r="C14" s="42"/>
      <c r="D14" s="54" t="s">
        <v>120</v>
      </c>
      <c r="E14" s="54"/>
      <c r="F14" s="54"/>
      <c r="G14" s="54"/>
      <c r="H14" s="61">
        <v>31164</v>
      </c>
      <c r="I14" s="61"/>
      <c r="J14" s="42"/>
      <c r="K14" s="42"/>
      <c r="L14" s="42"/>
      <c r="M14" s="42"/>
      <c r="N14" s="42"/>
      <c r="O14" s="42"/>
      <c r="P14" s="42"/>
      <c r="Q14" s="42"/>
      <c r="R14" s="42"/>
    </row>
    <row r="15" spans="3:18" ht="15.75" customHeight="1" x14ac:dyDescent="0.25">
      <c r="C15" s="42"/>
      <c r="D15" s="54" t="s">
        <v>121</v>
      </c>
      <c r="E15" s="54"/>
      <c r="F15" s="54"/>
      <c r="G15" s="54"/>
      <c r="H15" s="61">
        <v>8100</v>
      </c>
      <c r="I15" s="61"/>
      <c r="J15" s="42"/>
      <c r="K15" s="42"/>
      <c r="L15" s="42"/>
      <c r="M15" s="42"/>
      <c r="N15" s="42"/>
      <c r="O15" s="42"/>
      <c r="P15" s="42"/>
      <c r="Q15" s="42"/>
      <c r="R15" s="42"/>
    </row>
    <row r="16" spans="3:18" ht="15.75" customHeight="1" x14ac:dyDescent="0.25">
      <c r="C16" s="42"/>
      <c r="D16" s="54" t="s">
        <v>122</v>
      </c>
      <c r="E16" s="54"/>
      <c r="F16" s="54"/>
      <c r="G16" s="54"/>
      <c r="H16" s="61">
        <v>498310.55</v>
      </c>
      <c r="I16" s="61"/>
      <c r="J16" s="42"/>
      <c r="K16" s="42"/>
      <c r="L16" s="42"/>
      <c r="M16" s="42"/>
      <c r="N16" s="42"/>
      <c r="O16" s="42"/>
      <c r="P16" s="42"/>
      <c r="Q16" s="42"/>
      <c r="R16" s="42"/>
    </row>
    <row r="17" spans="3:18" ht="15.75" customHeight="1" x14ac:dyDescent="0.25">
      <c r="C17" s="42"/>
      <c r="D17" s="54" t="s">
        <v>123</v>
      </c>
      <c r="E17" s="54"/>
      <c r="F17" s="54"/>
      <c r="G17" s="54"/>
      <c r="H17" s="61">
        <v>426000</v>
      </c>
      <c r="I17" s="61"/>
      <c r="J17" s="42"/>
      <c r="K17" s="42"/>
      <c r="L17" s="42"/>
      <c r="M17" s="42"/>
      <c r="N17" s="42"/>
      <c r="O17" s="42"/>
      <c r="P17" s="42"/>
      <c r="Q17" s="42"/>
      <c r="R17" s="42"/>
    </row>
    <row r="18" spans="3:18" ht="15.75" customHeight="1" x14ac:dyDescent="0.25">
      <c r="C18" s="42"/>
      <c r="D18" s="54" t="s">
        <v>124</v>
      </c>
      <c r="E18" s="54"/>
      <c r="F18" s="54"/>
      <c r="G18" s="54"/>
      <c r="H18" s="61">
        <v>2549808</v>
      </c>
      <c r="I18" s="61"/>
      <c r="J18" s="42"/>
      <c r="K18" s="42"/>
      <c r="L18" s="42"/>
      <c r="M18" s="42"/>
      <c r="N18" s="42"/>
      <c r="O18" s="42"/>
      <c r="P18" s="42"/>
      <c r="Q18" s="42"/>
      <c r="R18" s="42"/>
    </row>
    <row r="19" spans="3:18" ht="15.75" customHeight="1" x14ac:dyDescent="0.25">
      <c r="C19" s="42"/>
      <c r="D19" s="54" t="s">
        <v>147</v>
      </c>
      <c r="E19" s="54"/>
      <c r="F19" s="54"/>
      <c r="G19" s="54"/>
      <c r="H19" s="61">
        <v>78100</v>
      </c>
      <c r="I19" s="61"/>
      <c r="J19" s="42"/>
      <c r="K19" s="42"/>
      <c r="L19" s="42"/>
      <c r="M19" s="42"/>
      <c r="N19" s="42"/>
      <c r="O19" s="42"/>
      <c r="P19" s="42"/>
      <c r="Q19" s="42"/>
      <c r="R19" s="42"/>
    </row>
    <row r="20" spans="3:18" ht="15.75" customHeight="1" x14ac:dyDescent="0.25">
      <c r="C20" s="42"/>
      <c r="D20" s="54" t="s">
        <v>125</v>
      </c>
      <c r="E20" s="54"/>
      <c r="F20" s="54"/>
      <c r="G20" s="54"/>
      <c r="H20" s="61">
        <v>16100</v>
      </c>
      <c r="I20" s="61"/>
      <c r="J20" s="42"/>
      <c r="K20" s="42"/>
      <c r="L20" s="42"/>
      <c r="M20" s="42"/>
      <c r="N20" s="42"/>
      <c r="O20" s="42"/>
      <c r="P20" s="42"/>
      <c r="Q20" s="42"/>
      <c r="R20" s="42"/>
    </row>
    <row r="21" spans="3:18" ht="15.75" customHeight="1" x14ac:dyDescent="0.25">
      <c r="C21" s="42"/>
      <c r="D21" s="54" t="s">
        <v>126</v>
      </c>
      <c r="E21" s="54"/>
      <c r="F21" s="54"/>
      <c r="G21" s="54"/>
      <c r="H21" s="61">
        <v>3450</v>
      </c>
      <c r="I21" s="61"/>
      <c r="J21" s="42"/>
      <c r="K21" s="42"/>
      <c r="L21" s="42"/>
      <c r="M21" s="42"/>
      <c r="N21" s="42"/>
      <c r="O21" s="42"/>
      <c r="P21" s="42"/>
      <c r="Q21" s="42"/>
      <c r="R21" s="42"/>
    </row>
    <row r="22" spans="3:18" ht="15.75" customHeight="1" x14ac:dyDescent="0.25">
      <c r="C22" s="11"/>
      <c r="D22" s="54" t="s">
        <v>127</v>
      </c>
      <c r="E22" s="54"/>
      <c r="F22" s="54"/>
      <c r="G22" s="54"/>
      <c r="H22" s="61">
        <v>1621375</v>
      </c>
      <c r="I22" s="61"/>
      <c r="J22" s="11"/>
      <c r="K22" s="11"/>
      <c r="L22" s="11"/>
      <c r="M22" s="11"/>
      <c r="N22" s="11"/>
      <c r="O22" s="11"/>
      <c r="P22" s="11"/>
      <c r="Q22" s="11"/>
      <c r="R22" s="11"/>
    </row>
    <row r="23" spans="3:18" ht="15.75" customHeight="1" x14ac:dyDescent="0.25">
      <c r="C23" s="11"/>
      <c r="D23" s="54" t="s">
        <v>128</v>
      </c>
      <c r="E23" s="54"/>
      <c r="F23" s="54"/>
      <c r="G23" s="54"/>
      <c r="H23" s="61">
        <v>171155</v>
      </c>
      <c r="I23" s="61"/>
      <c r="J23" s="11"/>
      <c r="K23" s="11"/>
      <c r="L23" s="11"/>
      <c r="M23" s="11"/>
      <c r="N23" s="11"/>
      <c r="O23" s="11"/>
      <c r="P23" s="11"/>
      <c r="Q23" s="11"/>
      <c r="R23" s="11"/>
    </row>
    <row r="24" spans="3:18" ht="15.75" customHeight="1" x14ac:dyDescent="0.25">
      <c r="C24" s="11"/>
      <c r="D24" s="54" t="s">
        <v>129</v>
      </c>
      <c r="E24" s="54"/>
      <c r="F24" s="54"/>
      <c r="G24" s="54"/>
      <c r="H24" s="61">
        <v>270900</v>
      </c>
      <c r="I24" s="61"/>
      <c r="J24" s="11"/>
      <c r="K24" s="11"/>
      <c r="L24" s="11"/>
      <c r="M24" s="11"/>
      <c r="N24" s="11"/>
      <c r="O24" s="11"/>
      <c r="P24" s="11"/>
      <c r="Q24" s="11"/>
      <c r="R24" s="11"/>
    </row>
    <row r="25" spans="3:18" ht="15.75" hidden="1" customHeight="1" x14ac:dyDescent="0.25">
      <c r="C25" s="11"/>
      <c r="D25" s="54" t="s">
        <v>130</v>
      </c>
      <c r="E25" s="54"/>
      <c r="F25" s="54"/>
      <c r="G25" s="54"/>
      <c r="H25" s="61">
        <v>0</v>
      </c>
      <c r="I25" s="61"/>
      <c r="J25" s="11"/>
      <c r="K25" s="11"/>
      <c r="L25" s="11"/>
      <c r="M25" s="11"/>
      <c r="N25" s="11"/>
      <c r="O25" s="11"/>
      <c r="P25" s="11"/>
      <c r="Q25" s="11"/>
      <c r="R25" s="11"/>
    </row>
    <row r="26" spans="3:18" ht="15.75" hidden="1" customHeight="1" x14ac:dyDescent="0.25">
      <c r="C26" s="11"/>
      <c r="D26" s="54" t="s">
        <v>131</v>
      </c>
      <c r="E26" s="54"/>
      <c r="F26" s="54"/>
      <c r="G26" s="54"/>
      <c r="H26" s="61">
        <v>0</v>
      </c>
      <c r="I26" s="61"/>
      <c r="J26" s="11"/>
      <c r="K26" s="11"/>
      <c r="L26" s="11"/>
      <c r="M26" s="11"/>
      <c r="N26" s="11"/>
      <c r="O26" s="11"/>
      <c r="P26" s="11"/>
      <c r="Q26" s="11"/>
      <c r="R26" s="11"/>
    </row>
    <row r="27" spans="3:18" ht="15.75" customHeight="1" x14ac:dyDescent="0.25">
      <c r="C27" s="11"/>
      <c r="D27" s="54" t="s">
        <v>132</v>
      </c>
      <c r="E27" s="54"/>
      <c r="F27" s="54"/>
      <c r="G27" s="54"/>
      <c r="H27" s="61">
        <v>254225</v>
      </c>
      <c r="I27" s="61"/>
      <c r="J27" s="11"/>
      <c r="K27" s="11"/>
      <c r="L27" s="11"/>
      <c r="M27" s="11"/>
      <c r="N27" s="11"/>
      <c r="O27" s="11"/>
      <c r="P27" s="11"/>
      <c r="Q27" s="11"/>
      <c r="R27" s="11"/>
    </row>
    <row r="28" spans="3:18" ht="15.75" customHeight="1" x14ac:dyDescent="0.25">
      <c r="C28" s="11"/>
      <c r="D28" s="54" t="s">
        <v>133</v>
      </c>
      <c r="E28" s="54"/>
      <c r="F28" s="54"/>
      <c r="G28" s="54"/>
      <c r="H28" s="61">
        <v>60000</v>
      </c>
      <c r="I28" s="61"/>
      <c r="J28" s="11"/>
      <c r="K28" s="11"/>
      <c r="L28" s="11"/>
      <c r="M28" s="11"/>
      <c r="N28" s="11"/>
      <c r="O28" s="11"/>
      <c r="P28" s="11"/>
      <c r="Q28" s="11"/>
      <c r="R28" s="11"/>
    </row>
    <row r="29" spans="3:18" ht="15.75" customHeight="1" x14ac:dyDescent="0.25">
      <c r="C29" s="11"/>
      <c r="D29" s="54" t="s">
        <v>148</v>
      </c>
      <c r="E29" s="54"/>
      <c r="F29" s="54"/>
      <c r="G29" s="54"/>
      <c r="H29" s="61">
        <v>7498.02</v>
      </c>
      <c r="I29" s="61"/>
      <c r="J29" s="11"/>
      <c r="K29" s="11"/>
      <c r="L29" s="11"/>
      <c r="M29" s="11"/>
      <c r="N29" s="11"/>
      <c r="O29" s="11"/>
      <c r="P29" s="11"/>
      <c r="Q29" s="11"/>
      <c r="R29" s="11"/>
    </row>
    <row r="30" spans="3:18" ht="15.75" customHeight="1" x14ac:dyDescent="0.25">
      <c r="C30" s="11"/>
      <c r="D30" s="54" t="s">
        <v>135</v>
      </c>
      <c r="E30" s="54"/>
      <c r="F30" s="54"/>
      <c r="G30" s="54"/>
      <c r="H30" s="61">
        <f>62133.87+20211.07</f>
        <v>82344.94</v>
      </c>
      <c r="I30" s="61"/>
      <c r="J30" s="11"/>
      <c r="K30" s="11"/>
      <c r="L30" s="11"/>
      <c r="M30" s="11"/>
      <c r="N30" s="11"/>
      <c r="O30" s="11"/>
      <c r="P30" s="11"/>
      <c r="Q30" s="11"/>
      <c r="R30" s="11"/>
    </row>
    <row r="31" spans="3:18" ht="15.75" hidden="1" customHeight="1" x14ac:dyDescent="0.25">
      <c r="C31" s="11"/>
      <c r="D31" s="58" t="s">
        <v>134</v>
      </c>
      <c r="E31" s="59"/>
      <c r="F31" s="59"/>
      <c r="G31" s="60"/>
      <c r="H31" s="61">
        <v>0</v>
      </c>
      <c r="I31" s="61"/>
      <c r="J31" s="11"/>
      <c r="K31" s="11"/>
      <c r="L31" s="11"/>
      <c r="M31" s="11"/>
      <c r="N31" s="11"/>
      <c r="O31" s="11"/>
      <c r="P31" s="11"/>
      <c r="Q31" s="11"/>
      <c r="R31" s="11"/>
    </row>
    <row r="32" spans="3:18" ht="15.75" customHeight="1" x14ac:dyDescent="0.25">
      <c r="C32" s="11"/>
      <c r="D32" s="58" t="s">
        <v>149</v>
      </c>
      <c r="E32" s="59"/>
      <c r="F32" s="59"/>
      <c r="G32" s="60"/>
      <c r="H32" s="61">
        <v>2102.3000000000002</v>
      </c>
      <c r="I32" s="61"/>
      <c r="J32" s="11"/>
      <c r="K32" s="11"/>
      <c r="L32" s="11"/>
      <c r="M32" s="11"/>
      <c r="N32" s="11"/>
      <c r="O32" s="11"/>
      <c r="P32" s="11"/>
      <c r="Q32" s="11"/>
      <c r="R32" s="11"/>
    </row>
    <row r="33" spans="3:19" ht="15.75" customHeight="1" x14ac:dyDescent="0.25">
      <c r="C33" s="11"/>
      <c r="D33" s="42"/>
      <c r="E33" s="42"/>
      <c r="F33" s="42"/>
      <c r="G33" s="42"/>
      <c r="H33" s="37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3:19" ht="15.75" customHeight="1" thickBot="1" x14ac:dyDescent="0.3">
      <c r="C34" s="11"/>
      <c r="D34" s="65" t="s">
        <v>136</v>
      </c>
      <c r="E34" s="65"/>
      <c r="F34" s="65"/>
      <c r="G34" s="65"/>
      <c r="H34" s="64">
        <f>SUM(H11:I33)</f>
        <v>55186442.979999997</v>
      </c>
      <c r="I34" s="64"/>
      <c r="J34" s="11"/>
      <c r="K34" s="11"/>
      <c r="L34" s="11"/>
      <c r="M34" s="11"/>
      <c r="N34" s="11"/>
      <c r="O34" s="11"/>
      <c r="P34" s="11"/>
      <c r="Q34" s="11"/>
      <c r="R34" s="11"/>
    </row>
    <row r="35" spans="3:19" ht="15.75" thickTop="1" x14ac:dyDescent="0.25"/>
    <row r="36" spans="3:19" ht="25.5" customHeight="1" x14ac:dyDescent="0.25">
      <c r="C36" s="49" t="s">
        <v>66</v>
      </c>
      <c r="D36" s="50" t="s">
        <v>94</v>
      </c>
      <c r="E36" s="50" t="s">
        <v>93</v>
      </c>
      <c r="F36" s="55" t="s">
        <v>91</v>
      </c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7"/>
    </row>
    <row r="37" spans="3:19" x14ac:dyDescent="0.25">
      <c r="C37" s="49"/>
      <c r="D37" s="51"/>
      <c r="E37" s="51"/>
      <c r="F37" s="12" t="s">
        <v>79</v>
      </c>
      <c r="G37" s="12" t="s">
        <v>80</v>
      </c>
      <c r="H37" s="12" t="s">
        <v>81</v>
      </c>
      <c r="I37" s="12" t="s">
        <v>82</v>
      </c>
      <c r="J37" s="13" t="s">
        <v>83</v>
      </c>
      <c r="K37" s="12" t="s">
        <v>84</v>
      </c>
      <c r="L37" s="13" t="s">
        <v>85</v>
      </c>
      <c r="M37" s="12" t="s">
        <v>86</v>
      </c>
      <c r="N37" s="12" t="s">
        <v>87</v>
      </c>
      <c r="O37" s="12" t="s">
        <v>88</v>
      </c>
      <c r="P37" s="12" t="s">
        <v>89</v>
      </c>
      <c r="Q37" s="13" t="s">
        <v>90</v>
      </c>
      <c r="R37" s="12" t="s">
        <v>78</v>
      </c>
    </row>
    <row r="38" spans="3:19" x14ac:dyDescent="0.25">
      <c r="C38" s="1" t="s">
        <v>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3:19" x14ac:dyDescent="0.25">
      <c r="C39" s="3" t="s">
        <v>1</v>
      </c>
      <c r="D39" s="22">
        <f>SUM(D40:D44)</f>
        <v>107287289</v>
      </c>
      <c r="E39" s="22">
        <f t="shared" ref="E39:Q39" si="0">SUM(E40:E44)</f>
        <v>116687289</v>
      </c>
      <c r="F39" s="22">
        <f t="shared" si="0"/>
        <v>6851413.1299999999</v>
      </c>
      <c r="G39" s="22">
        <f t="shared" si="0"/>
        <v>7162755.96</v>
      </c>
      <c r="H39" s="22">
        <f t="shared" si="0"/>
        <v>8061696.2199999988</v>
      </c>
      <c r="I39" s="22">
        <f t="shared" si="0"/>
        <v>7002927.1399999997</v>
      </c>
      <c r="J39" s="22">
        <f t="shared" si="0"/>
        <v>0</v>
      </c>
      <c r="K39" s="22">
        <f t="shared" si="0"/>
        <v>0</v>
      </c>
      <c r="L39" s="22">
        <f t="shared" si="0"/>
        <v>0</v>
      </c>
      <c r="M39" s="22">
        <f t="shared" si="0"/>
        <v>0</v>
      </c>
      <c r="N39" s="22">
        <f t="shared" si="0"/>
        <v>0</v>
      </c>
      <c r="O39" s="22">
        <f t="shared" si="0"/>
        <v>0</v>
      </c>
      <c r="P39" s="22">
        <f t="shared" si="0"/>
        <v>0</v>
      </c>
      <c r="Q39" s="22">
        <f t="shared" si="0"/>
        <v>0</v>
      </c>
      <c r="R39" s="22">
        <f>+F39+G39+H39+I39+J39+K39+L39+M39+N39+O39+P39+Q39</f>
        <v>29078792.449999999</v>
      </c>
    </row>
    <row r="40" spans="3:19" x14ac:dyDescent="0.25">
      <c r="C40" s="4" t="s">
        <v>2</v>
      </c>
      <c r="D40" s="34">
        <v>79934500</v>
      </c>
      <c r="E40" s="34">
        <v>88620300</v>
      </c>
      <c r="F40" s="34">
        <v>5898983.3300000001</v>
      </c>
      <c r="G40" s="34">
        <v>6169602.0300000003</v>
      </c>
      <c r="H40" s="34">
        <v>5943770.29</v>
      </c>
      <c r="I40" s="34">
        <v>5868171.7699999996</v>
      </c>
      <c r="J40" s="18"/>
      <c r="K40" s="34"/>
      <c r="L40" s="18"/>
      <c r="M40" s="18"/>
      <c r="N40" s="18"/>
      <c r="O40" s="34"/>
      <c r="P40" s="34"/>
      <c r="Q40" s="34"/>
      <c r="R40" s="25">
        <f>SUM(F40:Q40)</f>
        <v>23880527.419999998</v>
      </c>
    </row>
    <row r="41" spans="3:19" x14ac:dyDescent="0.25">
      <c r="C41" s="4" t="s">
        <v>3</v>
      </c>
      <c r="D41" s="34">
        <v>14360000</v>
      </c>
      <c r="E41" s="34">
        <v>14013200</v>
      </c>
      <c r="F41" s="34">
        <v>51000</v>
      </c>
      <c r="G41" s="34">
        <v>120884.76</v>
      </c>
      <c r="H41" s="34">
        <v>1227922.43</v>
      </c>
      <c r="I41" s="34">
        <v>236748.51</v>
      </c>
      <c r="J41" s="18"/>
      <c r="K41" s="34"/>
      <c r="L41" s="18"/>
      <c r="M41" s="18"/>
      <c r="N41" s="18"/>
      <c r="O41" s="34"/>
      <c r="P41" s="34"/>
      <c r="Q41" s="34"/>
      <c r="R41" s="25">
        <f>SUM(F41:Q41)</f>
        <v>1636555.7</v>
      </c>
    </row>
    <row r="42" spans="3:19" x14ac:dyDescent="0.25">
      <c r="C42" s="4" t="s">
        <v>4</v>
      </c>
      <c r="D42" s="34">
        <v>360000</v>
      </c>
      <c r="E42" s="34">
        <v>150000</v>
      </c>
      <c r="F42" s="18">
        <v>0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30"/>
      <c r="R42" s="25">
        <f>SUM(F42:Q42)</f>
        <v>0</v>
      </c>
    </row>
    <row r="43" spans="3:19" x14ac:dyDescent="0.25">
      <c r="C43" s="4" t="s">
        <v>5</v>
      </c>
      <c r="D43" s="34">
        <v>3584863</v>
      </c>
      <c r="E43" s="34">
        <v>3584863</v>
      </c>
      <c r="F43" s="34"/>
      <c r="G43" s="18"/>
      <c r="H43" s="34">
        <v>13499.77</v>
      </c>
      <c r="I43" s="18"/>
      <c r="J43" s="18"/>
      <c r="K43" s="18"/>
      <c r="L43" s="18"/>
      <c r="M43" s="18"/>
      <c r="N43" s="18"/>
      <c r="O43" s="18"/>
      <c r="P43" s="18"/>
      <c r="Q43" s="30"/>
      <c r="R43" s="25">
        <f t="shared" ref="R43:R54" si="1">SUM(F43:Q43)</f>
        <v>13499.77</v>
      </c>
    </row>
    <row r="44" spans="3:19" x14ac:dyDescent="0.25">
      <c r="C44" s="4" t="str">
        <f>+'P1 Presupuesto Aprobado'!A17</f>
        <v>2.1.5 - CONTRIBUCIONES A LA SEGURIDAD SOCIAL</v>
      </c>
      <c r="D44" s="34">
        <v>9047926</v>
      </c>
      <c r="E44" s="34">
        <v>10318926</v>
      </c>
      <c r="F44" s="34">
        <v>901429.8</v>
      </c>
      <c r="G44" s="34">
        <v>872269.17</v>
      </c>
      <c r="H44" s="34">
        <v>876503.73</v>
      </c>
      <c r="I44" s="34">
        <v>898006.86</v>
      </c>
      <c r="J44" s="18"/>
      <c r="K44" s="34"/>
      <c r="L44" s="18"/>
      <c r="M44" s="18"/>
      <c r="N44" s="34"/>
      <c r="O44" s="34"/>
      <c r="P44" s="34"/>
      <c r="Q44" s="34"/>
      <c r="R44" s="25">
        <f t="shared" si="1"/>
        <v>3548209.56</v>
      </c>
    </row>
    <row r="45" spans="3:19" s="23" customFormat="1" x14ac:dyDescent="0.25">
      <c r="C45" s="36" t="s">
        <v>115</v>
      </c>
      <c r="D45" s="22">
        <f>SUM(D46:D54)</f>
        <v>23852300</v>
      </c>
      <c r="E45" s="22">
        <f t="shared" ref="E45:Q45" si="2">SUM(E46:E54)</f>
        <v>24649800</v>
      </c>
      <c r="F45" s="22">
        <f t="shared" si="2"/>
        <v>642742.42999999993</v>
      </c>
      <c r="G45" s="22">
        <f t="shared" si="2"/>
        <v>766491.16</v>
      </c>
      <c r="H45" s="22">
        <f t="shared" si="2"/>
        <v>1178413.25</v>
      </c>
      <c r="I45" s="22">
        <f t="shared" si="2"/>
        <v>666442.04</v>
      </c>
      <c r="J45" s="22">
        <f t="shared" si="2"/>
        <v>0</v>
      </c>
      <c r="K45" s="22">
        <f t="shared" si="2"/>
        <v>0</v>
      </c>
      <c r="L45" s="22">
        <f t="shared" si="2"/>
        <v>0</v>
      </c>
      <c r="M45" s="22">
        <f t="shared" si="2"/>
        <v>0</v>
      </c>
      <c r="N45" s="22">
        <f t="shared" si="2"/>
        <v>0</v>
      </c>
      <c r="O45" s="22">
        <f t="shared" si="2"/>
        <v>0</v>
      </c>
      <c r="P45" s="22">
        <f t="shared" si="2"/>
        <v>0</v>
      </c>
      <c r="Q45" s="22">
        <f t="shared" si="2"/>
        <v>0</v>
      </c>
      <c r="R45" s="26">
        <f t="shared" si="1"/>
        <v>3254088.88</v>
      </c>
      <c r="S45" s="18"/>
    </row>
    <row r="46" spans="3:19" x14ac:dyDescent="0.25">
      <c r="C46" s="4" t="s">
        <v>8</v>
      </c>
      <c r="D46" s="34">
        <v>10142000</v>
      </c>
      <c r="E46" s="34">
        <v>10142000</v>
      </c>
      <c r="F46" s="34">
        <v>627073.07999999996</v>
      </c>
      <c r="G46" s="34">
        <v>737157.81</v>
      </c>
      <c r="H46" s="34">
        <v>751018.43</v>
      </c>
      <c r="I46" s="34">
        <v>208599.69</v>
      </c>
      <c r="J46" s="18"/>
      <c r="K46" s="34"/>
      <c r="L46" s="18"/>
      <c r="M46" s="18"/>
      <c r="N46" s="34"/>
      <c r="O46" s="34"/>
      <c r="P46" s="34"/>
      <c r="Q46" s="34"/>
      <c r="R46" s="25">
        <f t="shared" si="1"/>
        <v>2323849.0100000002</v>
      </c>
    </row>
    <row r="47" spans="3:19" x14ac:dyDescent="0.25">
      <c r="C47" s="4" t="s">
        <v>9</v>
      </c>
      <c r="D47" s="34">
        <v>1400000</v>
      </c>
      <c r="E47" s="34">
        <v>600000</v>
      </c>
      <c r="F47" s="18"/>
      <c r="G47" s="18"/>
      <c r="H47" s="18"/>
      <c r="I47" s="18"/>
      <c r="J47" s="18"/>
      <c r="K47" s="18"/>
      <c r="L47" s="18"/>
      <c r="M47" s="34"/>
      <c r="N47" s="34"/>
      <c r="O47" s="34"/>
      <c r="P47" s="34"/>
      <c r="Q47" s="34"/>
      <c r="R47" s="25">
        <f t="shared" si="1"/>
        <v>0</v>
      </c>
    </row>
    <row r="48" spans="3:19" x14ac:dyDescent="0.25">
      <c r="C48" s="4" t="s">
        <v>10</v>
      </c>
      <c r="D48" s="34">
        <v>1350000</v>
      </c>
      <c r="E48" s="34">
        <v>1025000</v>
      </c>
      <c r="F48" s="18"/>
      <c r="G48" s="34">
        <v>6810</v>
      </c>
      <c r="H48" s="18"/>
      <c r="I48" s="34">
        <v>53010</v>
      </c>
      <c r="J48" s="18"/>
      <c r="K48" s="18"/>
      <c r="L48" s="18"/>
      <c r="M48" s="34"/>
      <c r="N48" s="18"/>
      <c r="O48" s="34"/>
      <c r="P48" s="18"/>
      <c r="Q48" s="34"/>
      <c r="R48" s="25">
        <f t="shared" si="1"/>
        <v>59820</v>
      </c>
    </row>
    <row r="49" spans="3:18" x14ac:dyDescent="0.25">
      <c r="C49" s="4" t="s">
        <v>11</v>
      </c>
      <c r="D49" s="34">
        <v>220000</v>
      </c>
      <c r="E49" s="34">
        <v>220000</v>
      </c>
      <c r="F49" s="18"/>
      <c r="G49" s="18"/>
      <c r="H49" s="18"/>
      <c r="I49" s="18"/>
      <c r="J49" s="18"/>
      <c r="K49" s="34"/>
      <c r="L49" s="18"/>
      <c r="M49" s="34"/>
      <c r="O49" s="34"/>
      <c r="P49" s="34"/>
      <c r="Q49" s="34"/>
      <c r="R49" s="25">
        <f t="shared" si="1"/>
        <v>0</v>
      </c>
    </row>
    <row r="50" spans="3:18" x14ac:dyDescent="0.25">
      <c r="C50" s="4" t="s">
        <v>12</v>
      </c>
      <c r="D50" s="34">
        <v>215000</v>
      </c>
      <c r="E50" s="34">
        <v>425000</v>
      </c>
      <c r="F50" s="18"/>
      <c r="G50" s="18"/>
      <c r="H50" s="34">
        <v>17000</v>
      </c>
      <c r="I50" s="18"/>
      <c r="J50" s="18"/>
      <c r="K50" s="18"/>
      <c r="L50" s="18"/>
      <c r="M50" s="18"/>
      <c r="N50" s="18"/>
      <c r="O50" s="34"/>
      <c r="P50" s="34"/>
      <c r="Q50" s="34"/>
      <c r="R50" s="25">
        <f t="shared" si="1"/>
        <v>17000</v>
      </c>
    </row>
    <row r="51" spans="3:18" x14ac:dyDescent="0.25">
      <c r="C51" s="4" t="s">
        <v>13</v>
      </c>
      <c r="D51" s="34">
        <v>850000</v>
      </c>
      <c r="E51" s="34">
        <v>850000</v>
      </c>
      <c r="F51" s="34">
        <v>15669.35</v>
      </c>
      <c r="G51" s="34">
        <v>22523.35</v>
      </c>
      <c r="H51" s="34">
        <v>409144.82</v>
      </c>
      <c r="I51" s="34">
        <v>23764.35</v>
      </c>
      <c r="J51" s="18"/>
      <c r="K51" s="18"/>
      <c r="L51" s="18"/>
      <c r="M51" s="34"/>
      <c r="N51" s="34"/>
      <c r="O51" s="34"/>
      <c r="P51" s="34"/>
      <c r="Q51" s="34"/>
      <c r="R51" s="25">
        <f t="shared" si="1"/>
        <v>471101.87</v>
      </c>
    </row>
    <row r="52" spans="3:18" x14ac:dyDescent="0.25">
      <c r="C52" s="4" t="s">
        <v>14</v>
      </c>
      <c r="D52" s="34">
        <v>550000</v>
      </c>
      <c r="E52" s="34">
        <v>550000</v>
      </c>
      <c r="F52" s="18"/>
      <c r="G52" s="18"/>
      <c r="H52" s="34">
        <v>1250</v>
      </c>
      <c r="I52" s="34">
        <v>186368</v>
      </c>
      <c r="J52" s="18"/>
      <c r="K52" s="34"/>
      <c r="L52" s="18"/>
      <c r="M52" s="34"/>
      <c r="N52" s="34"/>
      <c r="O52" s="34"/>
      <c r="P52" s="34"/>
      <c r="Q52" s="34"/>
      <c r="R52" s="25">
        <f t="shared" si="1"/>
        <v>187618</v>
      </c>
    </row>
    <row r="53" spans="3:18" x14ac:dyDescent="0.25">
      <c r="C53" s="4" t="s">
        <v>15</v>
      </c>
      <c r="D53" s="34">
        <v>2275300</v>
      </c>
      <c r="E53" s="34">
        <v>4227800</v>
      </c>
      <c r="F53" s="18"/>
      <c r="G53" s="18"/>
      <c r="H53" s="18"/>
      <c r="I53" s="34">
        <v>194700</v>
      </c>
      <c r="J53" s="18"/>
      <c r="K53" s="34"/>
      <c r="L53" s="18"/>
      <c r="M53" s="34"/>
      <c r="N53" s="34"/>
      <c r="O53" s="34"/>
      <c r="P53" s="34"/>
      <c r="Q53" s="34"/>
      <c r="R53" s="25">
        <f t="shared" si="1"/>
        <v>194700</v>
      </c>
    </row>
    <row r="54" spans="3:18" x14ac:dyDescent="0.25">
      <c r="C54" s="4" t="s">
        <v>16</v>
      </c>
      <c r="D54" s="34">
        <v>6850000</v>
      </c>
      <c r="E54" s="34">
        <v>6610000</v>
      </c>
      <c r="F54" s="18"/>
      <c r="G54" s="18"/>
      <c r="H54" s="18"/>
      <c r="I54" s="18"/>
      <c r="J54" s="18"/>
      <c r="K54" s="34"/>
      <c r="L54" s="18"/>
      <c r="M54" s="34"/>
      <c r="N54" s="18"/>
      <c r="O54" s="34"/>
      <c r="P54" s="34"/>
      <c r="Q54" s="34"/>
      <c r="R54" s="25">
        <f t="shared" si="1"/>
        <v>0</v>
      </c>
    </row>
    <row r="55" spans="3:18" x14ac:dyDescent="0.25">
      <c r="C55" s="3" t="s">
        <v>17</v>
      </c>
      <c r="D55" s="22">
        <f>+D56+D57+D58+D59+D60+D61+D62+D63+D64</f>
        <v>20339491</v>
      </c>
      <c r="E55" s="22">
        <f>+E56+E57+E58+E59+E60+E61+E62+E63+E64</f>
        <v>23629991</v>
      </c>
      <c r="F55" s="18">
        <v>0</v>
      </c>
      <c r="G55" s="22">
        <f>+G56+G57+G58+G59+G60+G61+G62+G63</f>
        <v>0</v>
      </c>
      <c r="H55" s="22">
        <f>+H56+H57+H58+H59+H60+H61+H62+H63+H64</f>
        <v>724781.41</v>
      </c>
      <c r="I55" s="22">
        <f t="shared" ref="I55:P55" si="3">+I56+I57+I58+I59+I60+I61+I62+I63+I64</f>
        <v>895129.15000000014</v>
      </c>
      <c r="J55" s="22">
        <f t="shared" si="3"/>
        <v>0</v>
      </c>
      <c r="K55" s="22">
        <f t="shared" si="3"/>
        <v>0</v>
      </c>
      <c r="L55" s="22">
        <f t="shared" si="3"/>
        <v>0</v>
      </c>
      <c r="M55" s="22">
        <f t="shared" si="3"/>
        <v>0</v>
      </c>
      <c r="N55" s="22">
        <f t="shared" si="3"/>
        <v>0</v>
      </c>
      <c r="O55" s="22">
        <f t="shared" si="3"/>
        <v>0</v>
      </c>
      <c r="P55" s="22">
        <f t="shared" si="3"/>
        <v>0</v>
      </c>
      <c r="Q55" s="22">
        <f>+Q56+Q57+Q58+Q60+Q62+Q64+Q61+Q59+Q63</f>
        <v>0</v>
      </c>
      <c r="R55" s="26">
        <f>SUM(F55:Q55)</f>
        <v>1619910.56</v>
      </c>
    </row>
    <row r="56" spans="3:18" x14ac:dyDescent="0.25">
      <c r="C56" s="4" t="s">
        <v>18</v>
      </c>
      <c r="D56" s="34">
        <v>495000</v>
      </c>
      <c r="E56" s="34">
        <v>970000</v>
      </c>
      <c r="F56" s="18"/>
      <c r="G56" s="18"/>
      <c r="H56" s="34">
        <v>148804.20000000001</v>
      </c>
      <c r="I56" s="34">
        <v>132504.79999999999</v>
      </c>
      <c r="J56" s="18"/>
      <c r="K56" s="34"/>
      <c r="L56" s="18"/>
      <c r="M56" s="34"/>
      <c r="N56" s="34"/>
      <c r="O56" s="34"/>
      <c r="P56" s="18"/>
      <c r="Q56" s="34"/>
      <c r="R56" s="25">
        <f t="shared" ref="R56:R64" si="4">SUM(F56:Q56)</f>
        <v>281309</v>
      </c>
    </row>
    <row r="57" spans="3:18" x14ac:dyDescent="0.25">
      <c r="C57" s="4" t="s">
        <v>19</v>
      </c>
      <c r="D57" s="34">
        <v>1615000</v>
      </c>
      <c r="E57" s="34">
        <v>1000500</v>
      </c>
      <c r="F57" s="18"/>
      <c r="G57" s="18"/>
      <c r="H57" s="18"/>
      <c r="I57" s="18"/>
      <c r="J57" s="18"/>
      <c r="K57" s="18"/>
      <c r="L57" s="18"/>
      <c r="M57" s="34"/>
      <c r="N57" s="34"/>
      <c r="O57" s="18"/>
      <c r="P57" s="18"/>
      <c r="Q57" s="18"/>
      <c r="R57" s="25">
        <f t="shared" si="4"/>
        <v>0</v>
      </c>
    </row>
    <row r="58" spans="3:18" x14ac:dyDescent="0.25">
      <c r="C58" s="4" t="s">
        <v>20</v>
      </c>
      <c r="D58" s="34">
        <v>2050000</v>
      </c>
      <c r="E58" s="34">
        <v>1788000</v>
      </c>
      <c r="F58" s="18"/>
      <c r="G58" s="18"/>
      <c r="H58" s="34">
        <v>106169.06</v>
      </c>
      <c r="I58" s="34">
        <v>56737.58</v>
      </c>
      <c r="J58" s="18"/>
      <c r="K58" s="34"/>
      <c r="L58" s="18"/>
      <c r="M58" s="34"/>
      <c r="N58" s="18"/>
      <c r="O58" s="18"/>
      <c r="P58" s="34"/>
      <c r="Q58" s="34"/>
      <c r="R58" s="25">
        <f t="shared" si="4"/>
        <v>162906.64000000001</v>
      </c>
    </row>
    <row r="59" spans="3:18" x14ac:dyDescent="0.25">
      <c r="C59" s="4" t="s">
        <v>21</v>
      </c>
      <c r="D59" s="34">
        <v>40000</v>
      </c>
      <c r="E59" s="34">
        <v>40000</v>
      </c>
      <c r="F59" s="18"/>
      <c r="G59" s="18"/>
      <c r="H59" s="18"/>
      <c r="I59" s="18"/>
      <c r="J59" s="18"/>
      <c r="K59" s="18"/>
      <c r="L59" s="18"/>
      <c r="M59" s="18"/>
      <c r="N59" s="34"/>
      <c r="O59" s="18"/>
      <c r="P59" s="18"/>
      <c r="Q59" s="18"/>
      <c r="R59" s="25">
        <f t="shared" si="4"/>
        <v>0</v>
      </c>
    </row>
    <row r="60" spans="3:18" x14ac:dyDescent="0.25">
      <c r="C60" s="4" t="s">
        <v>22</v>
      </c>
      <c r="D60" s="34">
        <v>660000</v>
      </c>
      <c r="E60" s="34">
        <v>1070000</v>
      </c>
      <c r="F60" s="18"/>
      <c r="G60" s="18"/>
      <c r="H60" s="18"/>
      <c r="I60" s="34">
        <v>114783.83</v>
      </c>
      <c r="J60" s="18"/>
      <c r="K60" s="34"/>
      <c r="L60" s="18"/>
      <c r="M60" s="34"/>
      <c r="N60" s="18"/>
      <c r="O60" s="34"/>
      <c r="P60" s="18"/>
      <c r="Q60" s="18"/>
      <c r="R60" s="25">
        <f t="shared" si="4"/>
        <v>114783.83</v>
      </c>
    </row>
    <row r="61" spans="3:18" x14ac:dyDescent="0.25">
      <c r="C61" s="4" t="s">
        <v>23</v>
      </c>
      <c r="D61" s="34">
        <v>1923917</v>
      </c>
      <c r="E61" s="34">
        <v>4737917</v>
      </c>
      <c r="F61" s="18"/>
      <c r="G61" s="18"/>
      <c r="H61" s="18"/>
      <c r="I61" s="34">
        <v>20955.62</v>
      </c>
      <c r="J61" s="18"/>
      <c r="K61" s="18"/>
      <c r="L61" s="18"/>
      <c r="M61" s="34"/>
      <c r="N61" s="18"/>
      <c r="O61" s="34"/>
      <c r="P61" s="34"/>
      <c r="Q61" s="34"/>
      <c r="R61" s="25">
        <f>SUM(F61:Q61)</f>
        <v>20955.62</v>
      </c>
    </row>
    <row r="62" spans="3:18" x14ac:dyDescent="0.25">
      <c r="C62" s="4" t="s">
        <v>24</v>
      </c>
      <c r="D62" s="34">
        <v>6215000</v>
      </c>
      <c r="E62" s="34">
        <v>6370000</v>
      </c>
      <c r="F62" s="18"/>
      <c r="G62" s="18"/>
      <c r="H62" s="34">
        <v>193300</v>
      </c>
      <c r="I62" s="34">
        <v>2102.2600000000002</v>
      </c>
      <c r="J62" s="18"/>
      <c r="K62" s="34"/>
      <c r="L62" s="18"/>
      <c r="M62" s="34"/>
      <c r="N62" s="34"/>
      <c r="O62" s="34"/>
      <c r="P62" s="34"/>
      <c r="Q62" s="34"/>
      <c r="R62" s="25">
        <f t="shared" si="4"/>
        <v>195402.26</v>
      </c>
    </row>
    <row r="63" spans="3:18" hidden="1" x14ac:dyDescent="0.25">
      <c r="C63" s="4" t="s">
        <v>25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26">
        <f t="shared" si="4"/>
        <v>0</v>
      </c>
    </row>
    <row r="64" spans="3:18" x14ac:dyDescent="0.25">
      <c r="C64" s="4" t="s">
        <v>26</v>
      </c>
      <c r="D64" s="34">
        <v>7340574</v>
      </c>
      <c r="E64" s="34">
        <v>7653574</v>
      </c>
      <c r="F64" s="18"/>
      <c r="G64" s="18"/>
      <c r="H64" s="34">
        <v>276508.15000000002</v>
      </c>
      <c r="I64" s="34">
        <v>568045.06000000006</v>
      </c>
      <c r="J64" s="18"/>
      <c r="K64" s="34"/>
      <c r="L64" s="18"/>
      <c r="M64" s="34"/>
      <c r="N64" s="34"/>
      <c r="O64" s="34"/>
      <c r="P64" s="34"/>
      <c r="Q64" s="34"/>
      <c r="R64" s="25">
        <f t="shared" si="4"/>
        <v>844553.21000000008</v>
      </c>
    </row>
    <row r="65" spans="3:18" x14ac:dyDescent="0.25">
      <c r="C65" s="49" t="s">
        <v>66</v>
      </c>
      <c r="D65" s="50" t="s">
        <v>94</v>
      </c>
      <c r="E65" s="50" t="s">
        <v>93</v>
      </c>
      <c r="F65" s="55" t="s">
        <v>91</v>
      </c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7"/>
    </row>
    <row r="66" spans="3:18" x14ac:dyDescent="0.25">
      <c r="C66" s="49"/>
      <c r="D66" s="51"/>
      <c r="E66" s="51"/>
      <c r="F66" s="12" t="s">
        <v>79</v>
      </c>
      <c r="G66" s="12" t="s">
        <v>80</v>
      </c>
      <c r="H66" s="12" t="s">
        <v>81</v>
      </c>
      <c r="I66" s="12" t="s">
        <v>82</v>
      </c>
      <c r="J66" s="13" t="s">
        <v>83</v>
      </c>
      <c r="K66" s="12" t="s">
        <v>84</v>
      </c>
      <c r="L66" s="13" t="s">
        <v>85</v>
      </c>
      <c r="M66" s="12" t="s">
        <v>86</v>
      </c>
      <c r="N66" s="12" t="s">
        <v>87</v>
      </c>
      <c r="O66" s="12" t="s">
        <v>88</v>
      </c>
      <c r="P66" s="12" t="s">
        <v>89</v>
      </c>
      <c r="Q66" s="13" t="s">
        <v>90</v>
      </c>
      <c r="R66" s="12" t="s">
        <v>78</v>
      </c>
    </row>
    <row r="67" spans="3:18" x14ac:dyDescent="0.25">
      <c r="C67" s="3" t="s">
        <v>27</v>
      </c>
      <c r="D67" s="22">
        <f>+D68</f>
        <v>310000</v>
      </c>
      <c r="E67" s="22">
        <f>+E68</f>
        <v>310000</v>
      </c>
      <c r="F67" s="18">
        <v>0</v>
      </c>
      <c r="G67" s="18">
        <v>0</v>
      </c>
      <c r="H67" s="22">
        <f>+H68+H69+H70+H71+H72+H73+H74+H75</f>
        <v>0</v>
      </c>
      <c r="I67" s="22">
        <f>+I68+I69+I70+I71+I72+I73+I74+I75</f>
        <v>0</v>
      </c>
      <c r="J67" s="22"/>
      <c r="K67" s="22"/>
      <c r="L67" s="22">
        <f>+L68</f>
        <v>0</v>
      </c>
      <c r="M67" s="22">
        <f>+M68+M69+M70+M71+M72+M73+M74+M75</f>
        <v>0</v>
      </c>
      <c r="N67" s="18">
        <f>+N68+N69+N70+N71+N72+N73+N74+N75</f>
        <v>0</v>
      </c>
      <c r="O67" s="18">
        <f>+O68+O69+O70+O71+O72+O73+O74+O75</f>
        <v>0</v>
      </c>
      <c r="P67" s="18">
        <f>+P68+P69+P70+P71+P72+P73+P74+P75</f>
        <v>0</v>
      </c>
      <c r="Q67" s="18">
        <f t="shared" ref="Q67" si="5">+Q68+Q69+Q70+Q71+Q72+Q73+Q74+Q75</f>
        <v>0</v>
      </c>
      <c r="R67" s="25">
        <f t="shared" ref="R67:R72" si="6">SUM(F67:Q67)</f>
        <v>0</v>
      </c>
    </row>
    <row r="68" spans="3:18" x14ac:dyDescent="0.25">
      <c r="C68" s="4" t="s">
        <v>28</v>
      </c>
      <c r="D68" s="34">
        <v>310000</v>
      </c>
      <c r="E68" s="34">
        <v>310000</v>
      </c>
      <c r="F68" s="18">
        <v>0</v>
      </c>
      <c r="G68" s="18">
        <v>0</v>
      </c>
      <c r="H68" s="18"/>
      <c r="I68" s="18"/>
      <c r="J68" s="22"/>
      <c r="K68" s="18"/>
      <c r="L68" s="18"/>
      <c r="M68" s="34"/>
      <c r="N68" s="18"/>
      <c r="O68" s="18"/>
      <c r="P68" s="18"/>
      <c r="Q68" s="18"/>
      <c r="R68" s="25"/>
    </row>
    <row r="69" spans="3:18" hidden="1" x14ac:dyDescent="0.25">
      <c r="C69" s="4" t="s">
        <v>29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22"/>
      <c r="K69" s="18">
        <v>0</v>
      </c>
      <c r="L69" s="18">
        <v>0</v>
      </c>
      <c r="M69" s="18">
        <v>0</v>
      </c>
      <c r="N69" s="18">
        <f t="shared" ref="N69:N82" si="7">+N70+N71+N72+N73+N74+N75+N76+N77</f>
        <v>0</v>
      </c>
      <c r="O69" s="18">
        <v>0</v>
      </c>
      <c r="P69" s="18">
        <v>0</v>
      </c>
      <c r="Q69" s="18">
        <v>0</v>
      </c>
      <c r="R69" s="25">
        <f t="shared" si="6"/>
        <v>0</v>
      </c>
    </row>
    <row r="70" spans="3:18" hidden="1" x14ac:dyDescent="0.25">
      <c r="C70" s="4" t="s">
        <v>30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22"/>
      <c r="K70" s="18">
        <v>0</v>
      </c>
      <c r="L70" s="18">
        <v>0</v>
      </c>
      <c r="M70" s="18">
        <v>0</v>
      </c>
      <c r="N70" s="18">
        <f t="shared" si="7"/>
        <v>0</v>
      </c>
      <c r="O70" s="18">
        <v>0</v>
      </c>
      <c r="P70" s="18">
        <v>0</v>
      </c>
      <c r="Q70" s="18">
        <v>0</v>
      </c>
      <c r="R70" s="25">
        <f t="shared" si="6"/>
        <v>0</v>
      </c>
    </row>
    <row r="71" spans="3:18" hidden="1" x14ac:dyDescent="0.25">
      <c r="C71" s="4" t="s">
        <v>31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22"/>
      <c r="K71" s="18">
        <v>0</v>
      </c>
      <c r="L71" s="18">
        <v>0</v>
      </c>
      <c r="M71" s="18">
        <v>0</v>
      </c>
      <c r="N71" s="18">
        <f t="shared" si="7"/>
        <v>0</v>
      </c>
      <c r="O71" s="18">
        <v>0</v>
      </c>
      <c r="P71" s="18">
        <v>0</v>
      </c>
      <c r="Q71" s="18">
        <v>0</v>
      </c>
      <c r="R71" s="25">
        <f t="shared" si="6"/>
        <v>0</v>
      </c>
    </row>
    <row r="72" spans="3:18" hidden="1" x14ac:dyDescent="0.25">
      <c r="C72" s="4" t="s">
        <v>32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22"/>
      <c r="K72" s="18">
        <v>0</v>
      </c>
      <c r="L72" s="18">
        <v>0</v>
      </c>
      <c r="M72" s="18">
        <v>0</v>
      </c>
      <c r="N72" s="18">
        <f t="shared" si="7"/>
        <v>0</v>
      </c>
      <c r="O72" s="18">
        <v>0</v>
      </c>
      <c r="P72" s="18">
        <v>0</v>
      </c>
      <c r="Q72" s="18">
        <v>0</v>
      </c>
      <c r="R72" s="25">
        <f t="shared" si="6"/>
        <v>0</v>
      </c>
    </row>
    <row r="73" spans="3:18" hidden="1" x14ac:dyDescent="0.25">
      <c r="C73" s="4" t="s">
        <v>33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2"/>
      <c r="K73" s="18">
        <v>0</v>
      </c>
      <c r="L73" s="18">
        <v>0</v>
      </c>
      <c r="M73" s="18">
        <v>0</v>
      </c>
      <c r="N73" s="18">
        <f t="shared" si="7"/>
        <v>0</v>
      </c>
      <c r="O73" s="18">
        <v>0</v>
      </c>
      <c r="P73" s="18">
        <v>0</v>
      </c>
      <c r="Q73" s="18">
        <v>0</v>
      </c>
      <c r="R73" s="25">
        <f t="shared" ref="R73:R103" si="8">SUM(F73:Q73)</f>
        <v>0</v>
      </c>
    </row>
    <row r="74" spans="3:18" hidden="1" x14ac:dyDescent="0.25">
      <c r="C74" s="4" t="s">
        <v>34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22"/>
      <c r="K74" s="18">
        <v>0</v>
      </c>
      <c r="L74" s="18">
        <v>0</v>
      </c>
      <c r="M74" s="18">
        <v>0</v>
      </c>
      <c r="N74" s="18">
        <f t="shared" si="7"/>
        <v>0</v>
      </c>
      <c r="O74" s="18">
        <v>0</v>
      </c>
      <c r="P74" s="18">
        <v>0</v>
      </c>
      <c r="Q74" s="18">
        <v>0</v>
      </c>
      <c r="R74" s="25">
        <f t="shared" si="8"/>
        <v>0</v>
      </c>
    </row>
    <row r="75" spans="3:18" hidden="1" x14ac:dyDescent="0.25">
      <c r="C75" s="4" t="s">
        <v>35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22"/>
      <c r="K75" s="18">
        <v>0</v>
      </c>
      <c r="L75" s="18">
        <v>0</v>
      </c>
      <c r="M75" s="18">
        <v>0</v>
      </c>
      <c r="N75" s="18">
        <f t="shared" si="7"/>
        <v>0</v>
      </c>
      <c r="O75" s="18">
        <v>0</v>
      </c>
      <c r="P75" s="18">
        <v>0</v>
      </c>
      <c r="Q75" s="18">
        <v>0</v>
      </c>
      <c r="R75" s="25">
        <f t="shared" si="8"/>
        <v>0</v>
      </c>
    </row>
    <row r="76" spans="3:18" hidden="1" x14ac:dyDescent="0.25">
      <c r="C76" s="3" t="s">
        <v>36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2"/>
      <c r="K76" s="18">
        <v>0</v>
      </c>
      <c r="L76" s="18">
        <v>0</v>
      </c>
      <c r="M76" s="18">
        <v>0</v>
      </c>
      <c r="N76" s="18">
        <f t="shared" si="7"/>
        <v>0</v>
      </c>
      <c r="O76" s="18">
        <v>0</v>
      </c>
      <c r="P76" s="18">
        <v>0</v>
      </c>
      <c r="Q76" s="18">
        <v>0</v>
      </c>
      <c r="R76" s="25">
        <f t="shared" si="8"/>
        <v>0</v>
      </c>
    </row>
    <row r="77" spans="3:18" hidden="1" x14ac:dyDescent="0.25">
      <c r="C77" s="4" t="s">
        <v>37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22"/>
      <c r="K77" s="18">
        <v>0</v>
      </c>
      <c r="L77" s="18">
        <v>0</v>
      </c>
      <c r="M77" s="18">
        <v>0</v>
      </c>
      <c r="N77" s="18">
        <f t="shared" si="7"/>
        <v>0</v>
      </c>
      <c r="O77" s="18">
        <v>0</v>
      </c>
      <c r="P77" s="18">
        <v>0</v>
      </c>
      <c r="Q77" s="18">
        <v>0</v>
      </c>
      <c r="R77" s="25">
        <f t="shared" si="8"/>
        <v>0</v>
      </c>
    </row>
    <row r="78" spans="3:18" hidden="1" x14ac:dyDescent="0.25">
      <c r="C78" s="4" t="s">
        <v>38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22"/>
      <c r="K78" s="18">
        <v>0</v>
      </c>
      <c r="L78" s="18">
        <v>0</v>
      </c>
      <c r="M78" s="18">
        <v>0</v>
      </c>
      <c r="N78" s="18">
        <f t="shared" si="7"/>
        <v>0</v>
      </c>
      <c r="O78" s="18">
        <v>0</v>
      </c>
      <c r="P78" s="18">
        <v>0</v>
      </c>
      <c r="Q78" s="18">
        <v>0</v>
      </c>
      <c r="R78" s="25">
        <f t="shared" si="8"/>
        <v>0</v>
      </c>
    </row>
    <row r="79" spans="3:18" hidden="1" x14ac:dyDescent="0.25">
      <c r="C79" s="4" t="s">
        <v>39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22"/>
      <c r="K79" s="18">
        <v>0</v>
      </c>
      <c r="L79" s="18">
        <v>0</v>
      </c>
      <c r="M79" s="18">
        <v>0</v>
      </c>
      <c r="N79" s="18">
        <f t="shared" si="7"/>
        <v>0</v>
      </c>
      <c r="O79" s="18">
        <v>0</v>
      </c>
      <c r="P79" s="18">
        <v>0</v>
      </c>
      <c r="Q79" s="18">
        <v>0</v>
      </c>
      <c r="R79" s="25">
        <f t="shared" si="8"/>
        <v>0</v>
      </c>
    </row>
    <row r="80" spans="3:18" hidden="1" x14ac:dyDescent="0.25">
      <c r="C80" s="4" t="s">
        <v>40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22"/>
      <c r="K80" s="18">
        <v>0</v>
      </c>
      <c r="L80" s="18">
        <v>0</v>
      </c>
      <c r="M80" s="18">
        <v>0</v>
      </c>
      <c r="N80" s="18">
        <f t="shared" si="7"/>
        <v>0</v>
      </c>
      <c r="O80" s="18">
        <v>0</v>
      </c>
      <c r="P80" s="18">
        <v>0</v>
      </c>
      <c r="Q80" s="18">
        <v>0</v>
      </c>
      <c r="R80" s="25">
        <f t="shared" si="8"/>
        <v>0</v>
      </c>
    </row>
    <row r="81" spans="3:18" hidden="1" x14ac:dyDescent="0.25">
      <c r="C81" s="4" t="s">
        <v>41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22"/>
      <c r="K81" s="18">
        <v>0</v>
      </c>
      <c r="L81" s="18">
        <v>0</v>
      </c>
      <c r="M81" s="18">
        <v>0</v>
      </c>
      <c r="N81" s="18">
        <f t="shared" si="7"/>
        <v>0</v>
      </c>
      <c r="O81" s="18">
        <v>0</v>
      </c>
      <c r="P81" s="18">
        <v>0</v>
      </c>
      <c r="Q81" s="18">
        <v>0</v>
      </c>
      <c r="R81" s="25">
        <f t="shared" si="8"/>
        <v>0</v>
      </c>
    </row>
    <row r="82" spans="3:18" hidden="1" x14ac:dyDescent="0.25">
      <c r="C82" s="4" t="s">
        <v>42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22"/>
      <c r="K82" s="18">
        <v>0</v>
      </c>
      <c r="L82" s="18">
        <v>0</v>
      </c>
      <c r="M82" s="18">
        <v>0</v>
      </c>
      <c r="N82" s="18">
        <f t="shared" si="7"/>
        <v>0</v>
      </c>
      <c r="O82" s="18">
        <v>0</v>
      </c>
      <c r="P82" s="18">
        <v>0</v>
      </c>
      <c r="Q82" s="18">
        <v>0</v>
      </c>
      <c r="R82" s="25">
        <f t="shared" si="8"/>
        <v>0</v>
      </c>
    </row>
    <row r="83" spans="3:18" x14ac:dyDescent="0.25">
      <c r="C83" s="3" t="s">
        <v>43</v>
      </c>
      <c r="D83" s="22">
        <f>+D84+D85+D86+D87+D88+D89+D90+D91+D92</f>
        <v>4210920</v>
      </c>
      <c r="E83" s="22">
        <f>+E84+E85+E86+E87+E88+E89+E90+E91+E92</f>
        <v>19891920</v>
      </c>
      <c r="F83" s="18">
        <v>0</v>
      </c>
      <c r="G83" s="18">
        <v>0</v>
      </c>
      <c r="H83" s="22">
        <f t="shared" ref="H83:P83" si="9">+H84+H85+H86+H87+H88+H89+H90+H91+H92+H93+H94+H95+H97</f>
        <v>82600</v>
      </c>
      <c r="I83" s="22">
        <f>+I84+I85+I86+I87+I88+I89+I90+I91+I92+I93+I94+I95+I97</f>
        <v>367489.76</v>
      </c>
      <c r="J83" s="22">
        <f t="shared" si="9"/>
        <v>0</v>
      </c>
      <c r="K83" s="22">
        <f>+K84+K85+K86+K87+K88+K89</f>
        <v>0</v>
      </c>
      <c r="L83" s="22">
        <f>+L84+L88+L92</f>
        <v>0</v>
      </c>
      <c r="M83" s="22">
        <f>+M84+M85+M86+M87+M88+M89+M90+M91+M92+M93+M94+M95+M97</f>
        <v>0</v>
      </c>
      <c r="N83" s="22">
        <f t="shared" si="9"/>
        <v>0</v>
      </c>
      <c r="O83" s="22">
        <f>+O84+O85+O86+O87+O88+O89+O90+O91+O92+O93+O94+O95+O97</f>
        <v>0</v>
      </c>
      <c r="P83" s="22">
        <f t="shared" si="9"/>
        <v>0</v>
      </c>
      <c r="Q83" s="22">
        <f>+Q84+Q85+Q86+Q87+Q88+Q89+Q92</f>
        <v>0</v>
      </c>
      <c r="R83" s="26">
        <f t="shared" si="8"/>
        <v>450089.76</v>
      </c>
    </row>
    <row r="84" spans="3:18" x14ac:dyDescent="0.25">
      <c r="C84" s="4" t="s">
        <v>44</v>
      </c>
      <c r="D84" s="34">
        <v>2604500</v>
      </c>
      <c r="E84" s="34">
        <v>6674500</v>
      </c>
      <c r="F84" s="18">
        <v>0</v>
      </c>
      <c r="G84" s="18">
        <v>0</v>
      </c>
      <c r="H84" s="34">
        <v>59000</v>
      </c>
      <c r="I84" s="34">
        <v>338483</v>
      </c>
      <c r="J84" s="18"/>
      <c r="K84" s="34"/>
      <c r="L84" s="30"/>
      <c r="M84" s="34"/>
      <c r="N84" s="18"/>
      <c r="O84" s="34"/>
      <c r="P84" s="18"/>
      <c r="Q84" s="34"/>
      <c r="R84" s="25">
        <f t="shared" si="8"/>
        <v>397483</v>
      </c>
    </row>
    <row r="85" spans="3:18" x14ac:dyDescent="0.25">
      <c r="C85" s="4" t="s">
        <v>45</v>
      </c>
      <c r="D85" s="34">
        <v>494342</v>
      </c>
      <c r="E85" s="34">
        <v>569342</v>
      </c>
      <c r="F85" s="18"/>
      <c r="G85" s="18">
        <v>0</v>
      </c>
      <c r="H85" s="18">
        <v>0</v>
      </c>
      <c r="I85" s="18"/>
      <c r="J85" s="18"/>
      <c r="K85" s="18"/>
      <c r="L85" s="22"/>
      <c r="M85" s="34"/>
      <c r="N85" s="18"/>
      <c r="O85" s="18"/>
      <c r="P85" s="18"/>
      <c r="Q85" s="18"/>
      <c r="R85" s="25">
        <f t="shared" si="8"/>
        <v>0</v>
      </c>
    </row>
    <row r="86" spans="3:18" x14ac:dyDescent="0.25">
      <c r="C86" s="4" t="s">
        <v>46</v>
      </c>
      <c r="D86" s="34">
        <v>65370</v>
      </c>
      <c r="E86" s="34">
        <v>65370</v>
      </c>
      <c r="F86" s="18">
        <v>0</v>
      </c>
      <c r="G86" s="18">
        <v>0</v>
      </c>
      <c r="H86" s="18">
        <v>0</v>
      </c>
      <c r="I86" s="18"/>
      <c r="J86" s="18"/>
      <c r="K86" s="18"/>
      <c r="L86" s="22"/>
      <c r="M86" s="18"/>
      <c r="N86" s="18"/>
      <c r="O86" s="18"/>
      <c r="P86" s="18"/>
      <c r="Q86" s="18"/>
      <c r="R86" s="25">
        <f t="shared" si="8"/>
        <v>0</v>
      </c>
    </row>
    <row r="87" spans="3:18" x14ac:dyDescent="0.25">
      <c r="C87" s="4" t="s">
        <v>47</v>
      </c>
      <c r="D87" s="34">
        <v>164773</v>
      </c>
      <c r="E87" s="34">
        <v>9414773</v>
      </c>
      <c r="F87" s="18">
        <v>0</v>
      </c>
      <c r="G87" s="18">
        <v>0</v>
      </c>
      <c r="H87" s="18">
        <v>0</v>
      </c>
      <c r="I87" s="18"/>
      <c r="J87" s="18"/>
      <c r="K87" s="18"/>
      <c r="L87" s="22"/>
      <c r="M87" s="18"/>
      <c r="N87" s="18"/>
      <c r="O87" s="18"/>
      <c r="P87" s="18"/>
      <c r="Q87" s="18"/>
      <c r="R87" s="25">
        <f t="shared" si="8"/>
        <v>0</v>
      </c>
    </row>
    <row r="88" spans="3:18" x14ac:dyDescent="0.25">
      <c r="C88" s="4" t="s">
        <v>48</v>
      </c>
      <c r="D88" s="34">
        <v>766935</v>
      </c>
      <c r="E88" s="34">
        <v>1177935</v>
      </c>
      <c r="F88" s="18">
        <v>0</v>
      </c>
      <c r="G88" s="18">
        <v>0</v>
      </c>
      <c r="H88" s="34">
        <v>23600</v>
      </c>
      <c r="I88" s="34">
        <v>3481</v>
      </c>
      <c r="J88" s="18"/>
      <c r="K88" s="34"/>
      <c r="L88" s="30"/>
      <c r="M88" s="18"/>
      <c r="N88" s="18"/>
      <c r="O88" s="34"/>
      <c r="P88" s="34"/>
      <c r="Q88" s="34"/>
      <c r="R88" s="25">
        <f t="shared" si="8"/>
        <v>27081</v>
      </c>
    </row>
    <row r="89" spans="3:18" x14ac:dyDescent="0.25">
      <c r="C89" s="4" t="s">
        <v>49</v>
      </c>
      <c r="D89" s="34">
        <v>100000</v>
      </c>
      <c r="E89" s="34">
        <v>100000</v>
      </c>
      <c r="F89" s="18">
        <v>0</v>
      </c>
      <c r="G89" s="18">
        <v>0</v>
      </c>
      <c r="H89" s="18"/>
      <c r="I89" s="18"/>
      <c r="J89" s="18"/>
      <c r="K89" s="34"/>
      <c r="L89" s="22"/>
      <c r="M89" s="18"/>
      <c r="N89" s="18"/>
      <c r="O89" s="34"/>
      <c r="P89" s="18"/>
      <c r="Q89" s="18"/>
      <c r="R89" s="25">
        <f t="shared" si="8"/>
        <v>0</v>
      </c>
    </row>
    <row r="90" spans="3:18" x14ac:dyDescent="0.25">
      <c r="C90" s="4" t="s">
        <v>50</v>
      </c>
      <c r="D90" s="34">
        <v>15000</v>
      </c>
      <c r="E90" s="34">
        <v>15000</v>
      </c>
      <c r="F90" s="18">
        <v>0</v>
      </c>
      <c r="G90" s="18">
        <v>0</v>
      </c>
      <c r="H90" s="18"/>
      <c r="I90" s="18"/>
      <c r="J90" s="18"/>
      <c r="K90" s="18"/>
      <c r="L90" s="22"/>
      <c r="M90" s="18"/>
      <c r="N90" s="18"/>
      <c r="O90" s="18"/>
      <c r="P90" s="18"/>
      <c r="Q90" s="18"/>
      <c r="R90" s="25">
        <f>SUM(F90:Q90)</f>
        <v>0</v>
      </c>
    </row>
    <row r="91" spans="3:18" x14ac:dyDescent="0.25">
      <c r="C91" s="4" t="s">
        <v>51</v>
      </c>
      <c r="D91" s="18"/>
      <c r="E91" s="34">
        <v>1640000</v>
      </c>
      <c r="F91" s="18">
        <v>0</v>
      </c>
      <c r="G91" s="18">
        <v>0</v>
      </c>
      <c r="H91" s="18"/>
      <c r="I91" s="18"/>
      <c r="J91" s="18"/>
      <c r="K91" s="18"/>
      <c r="L91" s="22"/>
      <c r="M91" s="18"/>
      <c r="N91" s="18"/>
      <c r="O91" s="18"/>
      <c r="P91" s="18"/>
      <c r="Q91" s="18"/>
      <c r="R91" s="25">
        <f>SUM(F91:Q91)</f>
        <v>0</v>
      </c>
    </row>
    <row r="92" spans="3:18" x14ac:dyDescent="0.25">
      <c r="C92" s="4" t="s">
        <v>52</v>
      </c>
      <c r="D92" s="18"/>
      <c r="E92" s="34">
        <v>235000</v>
      </c>
      <c r="F92" s="18">
        <v>0</v>
      </c>
      <c r="G92" s="18">
        <v>0</v>
      </c>
      <c r="H92" s="18"/>
      <c r="I92" s="34">
        <v>25525.759999999998</v>
      </c>
      <c r="J92" s="18"/>
      <c r="K92" s="18"/>
      <c r="L92" s="30"/>
      <c r="M92" s="18"/>
      <c r="N92" s="18"/>
      <c r="O92" s="34"/>
      <c r="P92" s="18"/>
      <c r="Q92" s="18"/>
      <c r="R92" s="25">
        <f>SUM(F92:Q92)</f>
        <v>25525.759999999998</v>
      </c>
    </row>
    <row r="93" spans="3:18" hidden="1" x14ac:dyDescent="0.25">
      <c r="C93" s="3" t="s">
        <v>53</v>
      </c>
      <c r="D93" s="18">
        <f>+D94+D95+D96+D97</f>
        <v>0</v>
      </c>
      <c r="E93" s="18">
        <v>0</v>
      </c>
      <c r="F93" s="18">
        <v>0</v>
      </c>
      <c r="G93" s="18">
        <v>0</v>
      </c>
      <c r="H93" s="18"/>
      <c r="I93" s="18"/>
      <c r="J93" s="18"/>
      <c r="K93" s="18"/>
      <c r="L93" s="22"/>
      <c r="M93" s="18"/>
      <c r="N93" s="18"/>
      <c r="O93" s="18"/>
      <c r="P93" s="18"/>
      <c r="Q93" s="18"/>
      <c r="R93" s="25">
        <f t="shared" ref="R93:R100" si="10">SUM(F93:Q93)</f>
        <v>0</v>
      </c>
    </row>
    <row r="94" spans="3:18" hidden="1" x14ac:dyDescent="0.25">
      <c r="C94" s="4" t="s">
        <v>54</v>
      </c>
      <c r="D94" s="18">
        <v>0</v>
      </c>
      <c r="E94" s="18">
        <v>0</v>
      </c>
      <c r="F94" s="18">
        <v>0</v>
      </c>
      <c r="G94" s="18">
        <v>0</v>
      </c>
      <c r="H94" s="18"/>
      <c r="I94" s="18"/>
      <c r="J94" s="18"/>
      <c r="K94" s="18"/>
      <c r="L94" s="22"/>
      <c r="M94" s="18"/>
      <c r="N94" s="18"/>
      <c r="O94" s="18"/>
      <c r="P94" s="18"/>
      <c r="Q94" s="18"/>
      <c r="R94" s="25">
        <f t="shared" si="10"/>
        <v>0</v>
      </c>
    </row>
    <row r="95" spans="3:18" hidden="1" x14ac:dyDescent="0.25">
      <c r="C95" s="4" t="s">
        <v>55</v>
      </c>
      <c r="D95" s="18">
        <v>0</v>
      </c>
      <c r="E95" s="18">
        <v>0</v>
      </c>
      <c r="F95" s="18">
        <v>0</v>
      </c>
      <c r="G95" s="18">
        <v>0</v>
      </c>
      <c r="H95" s="18"/>
      <c r="I95" s="18"/>
      <c r="J95" s="18"/>
      <c r="K95" s="18"/>
      <c r="L95" s="22"/>
      <c r="M95" s="18"/>
      <c r="N95" s="18"/>
      <c r="O95" s="18"/>
      <c r="P95" s="18"/>
      <c r="Q95" s="18"/>
      <c r="R95" s="25">
        <f t="shared" si="10"/>
        <v>0</v>
      </c>
    </row>
    <row r="96" spans="3:18" hidden="1" x14ac:dyDescent="0.25">
      <c r="C96" s="4" t="s">
        <v>56</v>
      </c>
      <c r="D96" s="18">
        <v>0</v>
      </c>
      <c r="E96" s="18">
        <v>0</v>
      </c>
      <c r="F96" s="18">
        <v>0</v>
      </c>
      <c r="G96" s="18">
        <v>0</v>
      </c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25">
        <f t="shared" si="10"/>
        <v>0</v>
      </c>
    </row>
    <row r="97" spans="3:19" hidden="1" x14ac:dyDescent="0.25">
      <c r="C97" s="4" t="s">
        <v>57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/>
      <c r="J97" s="18"/>
      <c r="K97" s="18"/>
      <c r="L97" s="18"/>
      <c r="M97" s="18"/>
      <c r="N97" s="18"/>
      <c r="O97" s="18"/>
      <c r="P97" s="18"/>
      <c r="Q97" s="18"/>
      <c r="R97" s="25">
        <f t="shared" si="10"/>
        <v>0</v>
      </c>
    </row>
    <row r="98" spans="3:19" hidden="1" x14ac:dyDescent="0.25">
      <c r="C98" s="3" t="s">
        <v>58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25">
        <f t="shared" si="10"/>
        <v>0</v>
      </c>
    </row>
    <row r="99" spans="3:19" hidden="1" x14ac:dyDescent="0.25">
      <c r="C99" s="4" t="s">
        <v>59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25">
        <f t="shared" si="10"/>
        <v>0</v>
      </c>
    </row>
    <row r="100" spans="3:19" hidden="1" x14ac:dyDescent="0.25">
      <c r="C100" s="4" t="s">
        <v>60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25">
        <f t="shared" si="10"/>
        <v>0</v>
      </c>
    </row>
    <row r="101" spans="3:19" s="23" customFormat="1" x14ac:dyDescent="0.25">
      <c r="C101" s="3" t="s">
        <v>61</v>
      </c>
      <c r="D101" s="22">
        <v>0</v>
      </c>
      <c r="E101" s="22">
        <f>+E104</f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5">
        <f>SUM(F101:Q101)</f>
        <v>0</v>
      </c>
      <c r="S101" s="18"/>
    </row>
    <row r="102" spans="3:19" hidden="1" x14ac:dyDescent="0.25">
      <c r="C102" s="4" t="s">
        <v>62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25">
        <f t="shared" si="8"/>
        <v>0</v>
      </c>
    </row>
    <row r="103" spans="3:19" hidden="1" x14ac:dyDescent="0.25">
      <c r="C103" s="4" t="s">
        <v>63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25">
        <f t="shared" si="8"/>
        <v>0</v>
      </c>
    </row>
    <row r="104" spans="3:19" x14ac:dyDescent="0.25">
      <c r="C104" s="4" t="s">
        <v>64</v>
      </c>
      <c r="D104" s="18">
        <v>0</v>
      </c>
      <c r="E104" s="18"/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25">
        <f>SUM(F104:Q104)</f>
        <v>0</v>
      </c>
    </row>
    <row r="105" spans="3:19" hidden="1" x14ac:dyDescent="0.25">
      <c r="C105" s="1" t="s">
        <v>67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2">
        <f>SUM(F105:Q105)</f>
        <v>0</v>
      </c>
    </row>
    <row r="106" spans="3:19" hidden="1" x14ac:dyDescent="0.25">
      <c r="C106" s="3" t="s">
        <v>68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25">
        <f t="shared" ref="R106:R113" si="11">SUM(F106:Q106)</f>
        <v>0</v>
      </c>
    </row>
    <row r="107" spans="3:19" hidden="1" x14ac:dyDescent="0.25">
      <c r="C107" s="4" t="s">
        <v>69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25">
        <f t="shared" si="11"/>
        <v>0</v>
      </c>
    </row>
    <row r="108" spans="3:19" hidden="1" x14ac:dyDescent="0.25">
      <c r="C108" s="4" t="s">
        <v>70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25">
        <f t="shared" si="11"/>
        <v>0</v>
      </c>
    </row>
    <row r="109" spans="3:19" hidden="1" x14ac:dyDescent="0.25">
      <c r="C109" s="3" t="s">
        <v>71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25">
        <f t="shared" si="11"/>
        <v>0</v>
      </c>
    </row>
    <row r="110" spans="3:19" hidden="1" x14ac:dyDescent="0.25">
      <c r="C110" s="4" t="s">
        <v>72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25">
        <f t="shared" si="11"/>
        <v>0</v>
      </c>
    </row>
    <row r="111" spans="3:19" hidden="1" x14ac:dyDescent="0.25">
      <c r="C111" s="4" t="s">
        <v>73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25">
        <f t="shared" si="11"/>
        <v>0</v>
      </c>
    </row>
    <row r="112" spans="3:19" hidden="1" x14ac:dyDescent="0.25">
      <c r="C112" s="3" t="s">
        <v>74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25">
        <f t="shared" si="11"/>
        <v>0</v>
      </c>
    </row>
    <row r="113" spans="3:18" hidden="1" x14ac:dyDescent="0.25">
      <c r="C113" s="4" t="s">
        <v>75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25">
        <f t="shared" si="11"/>
        <v>0</v>
      </c>
    </row>
    <row r="114" spans="3:18" x14ac:dyDescent="0.25">
      <c r="C114" s="3" t="s">
        <v>145</v>
      </c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25"/>
    </row>
    <row r="115" spans="3:18" x14ac:dyDescent="0.25">
      <c r="C115" s="4" t="s">
        <v>144</v>
      </c>
      <c r="D115" s="18"/>
      <c r="E115" s="41">
        <f>+E116</f>
        <v>82650082.739999995</v>
      </c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25"/>
    </row>
    <row r="116" spans="3:18" x14ac:dyDescent="0.25">
      <c r="C116" s="4"/>
      <c r="D116" s="18"/>
      <c r="E116" s="34">
        <v>82650082.739999995</v>
      </c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25"/>
    </row>
    <row r="117" spans="3:18" x14ac:dyDescent="0.25">
      <c r="C117" s="28" t="s">
        <v>65</v>
      </c>
      <c r="D117" s="32">
        <f>+D83+D67+D55+D39+D45</f>
        <v>156000000</v>
      </c>
      <c r="E117" s="32">
        <f>+E83+E67+E55+E39+E45+E101+E115</f>
        <v>267819082.74000001</v>
      </c>
      <c r="F117" s="31">
        <f t="shared" ref="F117:Q117" si="12">+F83+F67+F55+F39+F45</f>
        <v>7494155.5599999996</v>
      </c>
      <c r="G117" s="31">
        <f t="shared" si="12"/>
        <v>7929247.1200000001</v>
      </c>
      <c r="H117" s="31">
        <f t="shared" si="12"/>
        <v>10047490.879999999</v>
      </c>
      <c r="I117" s="31">
        <f t="shared" si="12"/>
        <v>8931988.0899999999</v>
      </c>
      <c r="J117" s="31">
        <f t="shared" si="12"/>
        <v>0</v>
      </c>
      <c r="K117" s="31">
        <f t="shared" si="12"/>
        <v>0</v>
      </c>
      <c r="L117" s="31">
        <f t="shared" si="12"/>
        <v>0</v>
      </c>
      <c r="M117" s="31">
        <f t="shared" si="12"/>
        <v>0</v>
      </c>
      <c r="N117" s="31">
        <f t="shared" si="12"/>
        <v>0</v>
      </c>
      <c r="O117" s="31">
        <f t="shared" si="12"/>
        <v>0</v>
      </c>
      <c r="P117" s="31">
        <f t="shared" si="12"/>
        <v>0</v>
      </c>
      <c r="Q117" s="31">
        <f t="shared" si="12"/>
        <v>0</v>
      </c>
      <c r="R117" s="31">
        <f>+F117+G117+H117+I117+J117+K117+L117+M117+N117+O117+P117+Q117</f>
        <v>34402881.649999999</v>
      </c>
    </row>
    <row r="123" spans="3:18" x14ac:dyDescent="0.25">
      <c r="C123" t="s">
        <v>102</v>
      </c>
      <c r="D123" s="18"/>
      <c r="H123" t="s">
        <v>111</v>
      </c>
      <c r="I123" s="24"/>
      <c r="J123" s="24"/>
    </row>
    <row r="124" spans="3:18" x14ac:dyDescent="0.25">
      <c r="C124" t="s">
        <v>107</v>
      </c>
      <c r="D124" s="18"/>
      <c r="I124" s="24" t="s">
        <v>108</v>
      </c>
      <c r="J124" s="24"/>
    </row>
    <row r="125" spans="3:18" x14ac:dyDescent="0.25">
      <c r="C125" s="23" t="s">
        <v>109</v>
      </c>
      <c r="D125" s="18"/>
      <c r="I125" s="27" t="s">
        <v>137</v>
      </c>
      <c r="J125" s="24"/>
    </row>
    <row r="126" spans="3:18" x14ac:dyDescent="0.25">
      <c r="C126" t="s">
        <v>138</v>
      </c>
      <c r="D126" s="18"/>
      <c r="I126" s="24" t="s">
        <v>110</v>
      </c>
      <c r="J126" s="24"/>
    </row>
    <row r="127" spans="3:18" ht="15.75" thickBot="1" x14ac:dyDescent="0.3"/>
    <row r="128" spans="3:18" ht="15.75" thickBot="1" x14ac:dyDescent="0.3">
      <c r="C128" s="17" t="s">
        <v>95</v>
      </c>
    </row>
    <row r="129" spans="3:3" ht="30.75" thickBot="1" x14ac:dyDescent="0.3">
      <c r="C129" s="15" t="s">
        <v>96</v>
      </c>
    </row>
    <row r="130" spans="3:3" ht="60.75" thickBot="1" x14ac:dyDescent="0.3">
      <c r="C130" s="16" t="s">
        <v>97</v>
      </c>
    </row>
  </sheetData>
  <mergeCells count="62">
    <mergeCell ref="C3:R3"/>
    <mergeCell ref="C4:R4"/>
    <mergeCell ref="C36:C37"/>
    <mergeCell ref="D36:D37"/>
    <mergeCell ref="E36:E37"/>
    <mergeCell ref="C5:R5"/>
    <mergeCell ref="C6:R6"/>
    <mergeCell ref="H11:I11"/>
    <mergeCell ref="H12:I12"/>
    <mergeCell ref="H22:I22"/>
    <mergeCell ref="H23:I23"/>
    <mergeCell ref="H24:I24"/>
    <mergeCell ref="H25:I25"/>
    <mergeCell ref="H26:I26"/>
    <mergeCell ref="D31:G31"/>
    <mergeCell ref="H34:I34"/>
    <mergeCell ref="D34:G34"/>
    <mergeCell ref="C7:R7"/>
    <mergeCell ref="F36:R36"/>
    <mergeCell ref="D27:G27"/>
    <mergeCell ref="H27:I27"/>
    <mergeCell ref="D28:G28"/>
    <mergeCell ref="D29:G29"/>
    <mergeCell ref="D30:G30"/>
    <mergeCell ref="D10:G10"/>
    <mergeCell ref="D9:I9"/>
    <mergeCell ref="D23:G23"/>
    <mergeCell ref="H10:I10"/>
    <mergeCell ref="D11:G11"/>
    <mergeCell ref="D12:G12"/>
    <mergeCell ref="D22:G22"/>
    <mergeCell ref="H18:I18"/>
    <mergeCell ref="H19:I19"/>
    <mergeCell ref="H20:I20"/>
    <mergeCell ref="H21:I21"/>
    <mergeCell ref="D13:G13"/>
    <mergeCell ref="D14:G14"/>
    <mergeCell ref="D15:G15"/>
    <mergeCell ref="D16:G16"/>
    <mergeCell ref="D17:G17"/>
    <mergeCell ref="D18:G18"/>
    <mergeCell ref="H13:I13"/>
    <mergeCell ref="H14:I14"/>
    <mergeCell ref="H15:I15"/>
    <mergeCell ref="H16:I16"/>
    <mergeCell ref="H17:I17"/>
    <mergeCell ref="D19:G19"/>
    <mergeCell ref="D20:G20"/>
    <mergeCell ref="D21:G21"/>
    <mergeCell ref="C65:C66"/>
    <mergeCell ref="D65:D66"/>
    <mergeCell ref="E65:E66"/>
    <mergeCell ref="F65:R65"/>
    <mergeCell ref="D32:G32"/>
    <mergeCell ref="H32:I32"/>
    <mergeCell ref="H28:I28"/>
    <mergeCell ref="H29:I29"/>
    <mergeCell ref="H30:I30"/>
    <mergeCell ref="H31:I31"/>
    <mergeCell ref="D24:G24"/>
    <mergeCell ref="D25:G25"/>
    <mergeCell ref="D26:G26"/>
  </mergeCells>
  <pageMargins left="0.25" right="0.25" top="0.75" bottom="0.75" header="0.3" footer="0.3"/>
  <pageSetup paperSize="5" scale="55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103"/>
  <sheetViews>
    <sheetView showGridLines="0" topLeftCell="C1" zoomScaleNormal="100" workbookViewId="0">
      <selection activeCell="J18" sqref="J18"/>
    </sheetView>
  </sheetViews>
  <sheetFormatPr baseColWidth="10" defaultColWidth="11.42578125" defaultRowHeight="15" x14ac:dyDescent="0.25"/>
  <cols>
    <col min="1" max="2" width="0" hidden="1" customWidth="1"/>
    <col min="3" max="3" width="78.28515625" customWidth="1"/>
    <col min="4" max="4" width="19" style="18" customWidth="1"/>
    <col min="5" max="5" width="17.85546875" style="18" customWidth="1"/>
    <col min="6" max="7" width="15.85546875" style="18" customWidth="1"/>
    <col min="8" max="8" width="15.7109375" style="18" customWidth="1"/>
    <col min="9" max="9" width="18.28515625" style="18" customWidth="1"/>
    <col min="10" max="10" width="16.5703125" style="18" customWidth="1"/>
    <col min="11" max="11" width="16.7109375" style="18" customWidth="1"/>
    <col min="12" max="12" width="17.5703125" style="18" customWidth="1"/>
    <col min="13" max="13" width="19" style="18" customWidth="1"/>
    <col min="14" max="14" width="18.7109375" style="18" customWidth="1"/>
    <col min="15" max="15" width="18" style="18" customWidth="1"/>
    <col min="16" max="16" width="16" style="18" customWidth="1"/>
    <col min="17" max="17" width="16.7109375" customWidth="1"/>
    <col min="18" max="18" width="15.140625" bestFit="1" customWidth="1"/>
    <col min="20" max="20" width="14.140625" bestFit="1" customWidth="1"/>
  </cols>
  <sheetData>
    <row r="3" spans="3:18" ht="28.5" customHeight="1" x14ac:dyDescent="0.25">
      <c r="C3" s="66" t="s">
        <v>100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3:18" ht="21" customHeight="1" x14ac:dyDescent="0.25">
      <c r="C4" s="43" t="s">
        <v>101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8" ht="15.75" x14ac:dyDescent="0.25">
      <c r="C5" s="52">
        <v>2023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24"/>
      <c r="R5" s="24"/>
    </row>
    <row r="6" spans="3:18" ht="15.75" customHeight="1" x14ac:dyDescent="0.25">
      <c r="C6" s="47" t="s">
        <v>92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24"/>
      <c r="R6" s="24"/>
    </row>
    <row r="7" spans="3:18" ht="15.75" customHeight="1" x14ac:dyDescent="0.25">
      <c r="C7" s="48" t="s">
        <v>77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24"/>
      <c r="R7" s="24"/>
    </row>
    <row r="9" spans="3:18" ht="23.25" customHeight="1" x14ac:dyDescent="0.25">
      <c r="C9" s="5" t="s">
        <v>66</v>
      </c>
      <c r="D9" s="19" t="s">
        <v>79</v>
      </c>
      <c r="E9" s="19" t="s">
        <v>80</v>
      </c>
      <c r="F9" s="19" t="s">
        <v>81</v>
      </c>
      <c r="G9" s="19" t="s">
        <v>82</v>
      </c>
      <c r="H9" s="20" t="s">
        <v>83</v>
      </c>
      <c r="I9" s="19" t="s">
        <v>84</v>
      </c>
      <c r="J9" s="20" t="s">
        <v>85</v>
      </c>
      <c r="K9" s="19" t="s">
        <v>86</v>
      </c>
      <c r="L9" s="19" t="s">
        <v>87</v>
      </c>
      <c r="M9" s="19" t="s">
        <v>88</v>
      </c>
      <c r="N9" s="19" t="s">
        <v>89</v>
      </c>
      <c r="O9" s="20" t="s">
        <v>90</v>
      </c>
      <c r="P9" s="19" t="s">
        <v>78</v>
      </c>
    </row>
    <row r="10" spans="3:18" x14ac:dyDescent="0.25">
      <c r="C10" s="1" t="s"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3:18" x14ac:dyDescent="0.25">
      <c r="C11" s="3" t="s">
        <v>1</v>
      </c>
      <c r="D11" s="22">
        <f>SUM(D12:D16)</f>
        <v>6851413.1299999999</v>
      </c>
      <c r="E11" s="22">
        <f>SUM(E12:E16)</f>
        <v>7162755.96</v>
      </c>
      <c r="F11" s="22">
        <f>SUM(F12:F16)</f>
        <v>8061696.2199999988</v>
      </c>
      <c r="G11" s="22">
        <f>SUM(G12:G16)</f>
        <v>7002927.1399999997</v>
      </c>
      <c r="H11" s="22">
        <f t="shared" ref="H11:O11" si="0">SUM(H12:H16)</f>
        <v>0</v>
      </c>
      <c r="I11" s="22">
        <f t="shared" si="0"/>
        <v>0</v>
      </c>
      <c r="J11" s="22">
        <f t="shared" si="0"/>
        <v>0</v>
      </c>
      <c r="K11" s="22">
        <f t="shared" si="0"/>
        <v>0</v>
      </c>
      <c r="L11" s="22">
        <f t="shared" si="0"/>
        <v>0</v>
      </c>
      <c r="M11" s="22">
        <f t="shared" si="0"/>
        <v>0</v>
      </c>
      <c r="N11" s="22">
        <f t="shared" si="0"/>
        <v>0</v>
      </c>
      <c r="O11" s="22">
        <f t="shared" si="0"/>
        <v>0</v>
      </c>
      <c r="P11" s="22">
        <f>SUM(P12:P16)</f>
        <v>29078792.449999996</v>
      </c>
    </row>
    <row r="12" spans="3:18" x14ac:dyDescent="0.25">
      <c r="C12" s="4" t="s">
        <v>2</v>
      </c>
      <c r="D12" s="34">
        <v>5898983.3300000001</v>
      </c>
      <c r="E12" s="34">
        <v>6169602.0300000003</v>
      </c>
      <c r="F12" s="34">
        <v>5943770.29</v>
      </c>
      <c r="G12" s="34">
        <v>5868171.7699999996</v>
      </c>
      <c r="I12" s="34"/>
      <c r="K12" s="34"/>
      <c r="L12" s="34"/>
      <c r="M12" s="34"/>
      <c r="N12" s="34"/>
      <c r="O12" s="34"/>
      <c r="P12" s="18">
        <f>SUM(D12:O12)</f>
        <v>23880527.419999998</v>
      </c>
    </row>
    <row r="13" spans="3:18" x14ac:dyDescent="0.25">
      <c r="C13" s="4" t="s">
        <v>3</v>
      </c>
      <c r="D13" s="34">
        <v>51000</v>
      </c>
      <c r="E13" s="34">
        <v>120884.76</v>
      </c>
      <c r="F13" s="34">
        <v>1227922.43</v>
      </c>
      <c r="G13" s="34">
        <v>236748.51</v>
      </c>
      <c r="I13" s="34"/>
      <c r="K13" s="34"/>
      <c r="L13" s="34"/>
      <c r="M13" s="34"/>
      <c r="N13" s="34"/>
      <c r="O13" s="34"/>
      <c r="P13" s="18">
        <f>SUM(D13:O13)</f>
        <v>1636555.7</v>
      </c>
    </row>
    <row r="14" spans="3:18" hidden="1" x14ac:dyDescent="0.25">
      <c r="C14" s="4" t="s">
        <v>4</v>
      </c>
      <c r="D14" s="18">
        <v>0</v>
      </c>
      <c r="E14" s="18">
        <v>0</v>
      </c>
      <c r="F14" s="34"/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30"/>
      <c r="P14" s="18">
        <f>SUM(D14:O14)</f>
        <v>0</v>
      </c>
      <c r="Q14" s="14"/>
    </row>
    <row r="15" spans="3:18" x14ac:dyDescent="0.25">
      <c r="C15" s="4" t="s">
        <v>5</v>
      </c>
      <c r="F15" s="34">
        <v>13499.77</v>
      </c>
      <c r="O15" s="30"/>
      <c r="P15" s="18">
        <f>SUM(D15:O15)</f>
        <v>13499.77</v>
      </c>
      <c r="Q15" s="40"/>
    </row>
    <row r="16" spans="3:18" x14ac:dyDescent="0.25">
      <c r="C16" s="4" t="s">
        <v>6</v>
      </c>
      <c r="D16" s="34">
        <v>901429.8</v>
      </c>
      <c r="E16" s="34">
        <v>872269.17</v>
      </c>
      <c r="F16" s="34">
        <v>876503.73</v>
      </c>
      <c r="G16" s="34">
        <v>898006.86</v>
      </c>
      <c r="I16" s="34"/>
      <c r="K16" s="34"/>
      <c r="L16" s="34"/>
      <c r="M16" s="34"/>
      <c r="N16" s="34"/>
      <c r="O16" s="34"/>
      <c r="P16" s="18">
        <f>SUM(D16:O16)</f>
        <v>3548209.56</v>
      </c>
    </row>
    <row r="17" spans="3:18" x14ac:dyDescent="0.25">
      <c r="C17" s="3" t="s">
        <v>7</v>
      </c>
      <c r="D17" s="22">
        <f>SUM(D18:D27)</f>
        <v>642742.42999999993</v>
      </c>
      <c r="E17" s="22">
        <f>SUM(E18:E27)</f>
        <v>766491.16</v>
      </c>
      <c r="F17" s="22">
        <f>SUM(F18:F27)</f>
        <v>1178413.25</v>
      </c>
      <c r="G17" s="22">
        <f>SUM(G18:G27)</f>
        <v>666442.04</v>
      </c>
      <c r="H17" s="22">
        <f>+H18+H19+H20+H21+H22+H23+H24+H25+H26+H27</f>
        <v>0</v>
      </c>
      <c r="I17" s="22">
        <f>+I18+I19+I20+I21+I22+I23+I24+I26+I25+I27</f>
        <v>0</v>
      </c>
      <c r="J17" s="22">
        <f>+J18+J19+J20+J21+J22+J23+J24+J25+J26+J27</f>
        <v>0</v>
      </c>
      <c r="K17" s="22">
        <f>+K18+K19+K20+K21+K22+K23+K24+K25+K26+K27</f>
        <v>0</v>
      </c>
      <c r="L17" s="22">
        <f>+L18+L19+L20+L21+L22+L23+L24+L25+L26</f>
        <v>0</v>
      </c>
      <c r="M17" s="22">
        <f>+M18+M19+M20+M21+M22+M23+M24+M25+M26+M27</f>
        <v>0</v>
      </c>
      <c r="N17" s="22">
        <f>+N18+N19+N20+N21+N22+N23+N24+N25+N26+N27</f>
        <v>0</v>
      </c>
      <c r="O17" s="22">
        <f>+O18+O19+O20+O21+O22+O23+O24+O25+O26+O27</f>
        <v>0</v>
      </c>
      <c r="P17" s="22">
        <f>SUM(P18:P27)</f>
        <v>3254088.8800000004</v>
      </c>
    </row>
    <row r="18" spans="3:18" x14ac:dyDescent="0.25">
      <c r="C18" s="33" t="str">
        <f>+'P1 Presupuesto Aprobado'!A19</f>
        <v>2.2.1 - SERVICIOS BÁSICOS</v>
      </c>
      <c r="D18" s="34">
        <v>627073.07999999996</v>
      </c>
      <c r="E18" s="34">
        <v>737157.81</v>
      </c>
      <c r="F18" s="34">
        <v>751018.43</v>
      </c>
      <c r="G18" s="34">
        <v>208599.69</v>
      </c>
      <c r="H18" s="30"/>
      <c r="I18" s="34"/>
      <c r="J18" s="30"/>
      <c r="K18" s="34"/>
      <c r="L18" s="34"/>
      <c r="M18" s="34"/>
      <c r="N18" s="34"/>
      <c r="O18" s="34"/>
      <c r="P18" s="18">
        <f t="shared" ref="P18:P27" si="1">SUM(D18:O18)</f>
        <v>2323849.0100000002</v>
      </c>
    </row>
    <row r="19" spans="3:18" hidden="1" x14ac:dyDescent="0.25">
      <c r="C19" s="4" t="s">
        <v>9</v>
      </c>
      <c r="K19" s="34"/>
      <c r="L19" s="34"/>
      <c r="M19" s="34"/>
      <c r="N19" s="34"/>
      <c r="O19" s="34"/>
      <c r="P19" s="18">
        <f t="shared" si="1"/>
        <v>0</v>
      </c>
    </row>
    <row r="20" spans="3:18" x14ac:dyDescent="0.25">
      <c r="C20" s="4" t="s">
        <v>10</v>
      </c>
      <c r="E20" s="34">
        <v>6810</v>
      </c>
      <c r="G20" s="34">
        <v>53010</v>
      </c>
      <c r="K20" s="34"/>
      <c r="M20" s="34"/>
      <c r="O20" s="34"/>
      <c r="P20" s="18">
        <f t="shared" si="1"/>
        <v>59820</v>
      </c>
    </row>
    <row r="21" spans="3:18" hidden="1" x14ac:dyDescent="0.25">
      <c r="C21" s="4" t="s">
        <v>11</v>
      </c>
      <c r="H21" s="34"/>
      <c r="I21" s="34"/>
      <c r="K21" s="34"/>
      <c r="L21"/>
      <c r="M21" s="34"/>
      <c r="N21" s="34"/>
      <c r="O21" s="34"/>
      <c r="P21" s="18">
        <f t="shared" si="1"/>
        <v>0</v>
      </c>
    </row>
    <row r="22" spans="3:18" hidden="1" x14ac:dyDescent="0.25">
      <c r="C22" s="4" t="s">
        <v>114</v>
      </c>
      <c r="M22" s="34"/>
      <c r="P22" s="18">
        <f t="shared" si="1"/>
        <v>0</v>
      </c>
    </row>
    <row r="23" spans="3:18" x14ac:dyDescent="0.25">
      <c r="C23" s="4" t="s">
        <v>12</v>
      </c>
      <c r="F23" s="34">
        <v>17000</v>
      </c>
      <c r="M23" s="34"/>
      <c r="N23" s="34"/>
      <c r="O23" s="34"/>
      <c r="P23" s="18">
        <f t="shared" si="1"/>
        <v>17000</v>
      </c>
      <c r="R23" s="25"/>
    </row>
    <row r="24" spans="3:18" x14ac:dyDescent="0.25">
      <c r="C24" s="4" t="s">
        <v>13</v>
      </c>
      <c r="D24" s="34">
        <v>15669.35</v>
      </c>
      <c r="E24" s="34">
        <v>22523.35</v>
      </c>
      <c r="F24" s="34">
        <v>409144.82</v>
      </c>
      <c r="G24" s="34">
        <v>23764.35</v>
      </c>
      <c r="H24" s="34"/>
      <c r="I24" s="34"/>
      <c r="K24" s="34"/>
      <c r="L24" s="34"/>
      <c r="M24" s="34"/>
      <c r="N24" s="34"/>
      <c r="O24" s="34"/>
      <c r="P24" s="18">
        <f t="shared" si="1"/>
        <v>471101.87</v>
      </c>
    </row>
    <row r="25" spans="3:18" x14ac:dyDescent="0.25">
      <c r="C25" s="4" t="s">
        <v>14</v>
      </c>
      <c r="F25" s="34">
        <v>1250</v>
      </c>
      <c r="G25" s="34">
        <v>186368</v>
      </c>
      <c r="K25" s="34"/>
      <c r="L25" s="34"/>
      <c r="M25" s="34"/>
      <c r="N25" s="34"/>
      <c r="O25" s="34"/>
      <c r="P25" s="18">
        <f t="shared" si="1"/>
        <v>187618</v>
      </c>
    </row>
    <row r="26" spans="3:18" x14ac:dyDescent="0.25">
      <c r="C26" s="4" t="s">
        <v>15</v>
      </c>
      <c r="G26" s="34">
        <v>194700</v>
      </c>
      <c r="I26" s="34"/>
      <c r="K26" s="34"/>
      <c r="L26" s="34"/>
      <c r="M26" s="34"/>
      <c r="N26" s="34"/>
      <c r="O26" s="34"/>
      <c r="P26" s="18">
        <f t="shared" si="1"/>
        <v>194700</v>
      </c>
    </row>
    <row r="27" spans="3:18" hidden="1" x14ac:dyDescent="0.25">
      <c r="C27" s="4" t="s">
        <v>16</v>
      </c>
      <c r="I27" s="34"/>
      <c r="K27" s="34"/>
      <c r="M27" s="34"/>
      <c r="N27" s="34"/>
      <c r="O27" s="34"/>
      <c r="P27" s="18">
        <f t="shared" si="1"/>
        <v>0</v>
      </c>
    </row>
    <row r="28" spans="3:18" x14ac:dyDescent="0.25">
      <c r="C28" s="3" t="s">
        <v>17</v>
      </c>
      <c r="D28" s="22">
        <f>SUM(D29:D37)</f>
        <v>0</v>
      </c>
      <c r="E28" s="22">
        <f t="shared" ref="E28" si="2">SUM(E29:E37)</f>
        <v>0</v>
      </c>
      <c r="F28" s="22">
        <f>SUM(F29:F37)</f>
        <v>724781.41</v>
      </c>
      <c r="G28" s="22">
        <f>SUM(G29:G37)</f>
        <v>895129.15000000014</v>
      </c>
      <c r="H28" s="22">
        <f t="shared" ref="H28:L28" si="3">+H29+H30+H31+H32+H33+H34+H35+H36+H37</f>
        <v>0</v>
      </c>
      <c r="I28" s="22">
        <f t="shared" si="3"/>
        <v>0</v>
      </c>
      <c r="J28" s="22">
        <f t="shared" si="3"/>
        <v>0</v>
      </c>
      <c r="K28" s="22">
        <f t="shared" si="3"/>
        <v>0</v>
      </c>
      <c r="L28" s="22">
        <f t="shared" si="3"/>
        <v>0</v>
      </c>
      <c r="M28" s="22">
        <f>+M29+M30+M31+M32+M33+M34+M35+M36+M37</f>
        <v>0</v>
      </c>
      <c r="N28" s="22">
        <f>+N29+N30+N31+N32+N33+N34+N35+N36+N37</f>
        <v>0</v>
      </c>
      <c r="O28" s="22">
        <f>+O29+O30+O31+O33+O34+O35+O37+O32+O36</f>
        <v>0</v>
      </c>
      <c r="P28" s="22">
        <f>SUM(P29:P53)</f>
        <v>1619910.56</v>
      </c>
    </row>
    <row r="29" spans="3:18" x14ac:dyDescent="0.25">
      <c r="C29" s="4" t="s">
        <v>18</v>
      </c>
      <c r="D29" s="18">
        <v>0</v>
      </c>
      <c r="F29" s="34">
        <v>148804.20000000001</v>
      </c>
      <c r="G29" s="34">
        <v>132504.79999999999</v>
      </c>
      <c r="H29" s="34"/>
      <c r="I29" s="34"/>
      <c r="J29" s="34"/>
      <c r="K29" s="34"/>
      <c r="L29" s="34"/>
      <c r="M29" s="34"/>
      <c r="N29" s="34"/>
      <c r="O29" s="34"/>
      <c r="P29" s="18">
        <f>SUM(D29:O29)</f>
        <v>281309</v>
      </c>
    </row>
    <row r="30" spans="3:18" hidden="1" x14ac:dyDescent="0.25">
      <c r="C30" s="4" t="s">
        <v>19</v>
      </c>
      <c r="D30" s="18">
        <v>0</v>
      </c>
      <c r="K30" s="34"/>
      <c r="L30" s="34"/>
      <c r="P30" s="18">
        <f t="shared" ref="P30:P39" si="4">SUM(D30:O30)</f>
        <v>0</v>
      </c>
    </row>
    <row r="31" spans="3:18" x14ac:dyDescent="0.25">
      <c r="C31" s="4" t="s">
        <v>20</v>
      </c>
      <c r="D31" s="18">
        <v>0</v>
      </c>
      <c r="F31" s="34">
        <v>106169.06</v>
      </c>
      <c r="G31" s="34">
        <v>56737.58</v>
      </c>
      <c r="I31" s="34"/>
      <c r="K31" s="34"/>
      <c r="M31"/>
      <c r="N31" s="34"/>
      <c r="O31" s="34"/>
      <c r="P31" s="18">
        <f t="shared" si="4"/>
        <v>162906.64000000001</v>
      </c>
    </row>
    <row r="32" spans="3:18" hidden="1" x14ac:dyDescent="0.25">
      <c r="C32" s="4" t="s">
        <v>21</v>
      </c>
      <c r="D32" s="18">
        <v>0</v>
      </c>
      <c r="G32" s="34"/>
      <c r="L32" s="34"/>
      <c r="P32" s="18">
        <f t="shared" si="4"/>
        <v>0</v>
      </c>
    </row>
    <row r="33" spans="3:16" x14ac:dyDescent="0.25">
      <c r="C33" s="4" t="s">
        <v>22</v>
      </c>
      <c r="D33" s="18">
        <v>0</v>
      </c>
      <c r="G33" s="34">
        <v>114783.83</v>
      </c>
      <c r="I33" s="34"/>
      <c r="J33" s="34"/>
      <c r="K33" s="34"/>
      <c r="M33" s="34"/>
      <c r="P33" s="18">
        <f t="shared" si="4"/>
        <v>114783.83</v>
      </c>
    </row>
    <row r="34" spans="3:16" x14ac:dyDescent="0.25">
      <c r="C34" s="4" t="s">
        <v>23</v>
      </c>
      <c r="D34" s="18">
        <v>0</v>
      </c>
      <c r="G34" s="34">
        <v>20955.62</v>
      </c>
      <c r="K34" s="34"/>
      <c r="M34" s="34"/>
      <c r="N34" s="34"/>
      <c r="O34" s="34"/>
      <c r="P34" s="18">
        <f t="shared" si="4"/>
        <v>20955.62</v>
      </c>
    </row>
    <row r="35" spans="3:16" x14ac:dyDescent="0.25">
      <c r="C35" s="4" t="s">
        <v>24</v>
      </c>
      <c r="D35" s="18">
        <v>0</v>
      </c>
      <c r="F35" s="34">
        <v>193300</v>
      </c>
      <c r="G35" s="34">
        <v>2102.2600000000002</v>
      </c>
      <c r="H35" s="34"/>
      <c r="I35" s="34"/>
      <c r="J35" s="34"/>
      <c r="K35" s="34"/>
      <c r="L35" s="34"/>
      <c r="M35" s="34"/>
      <c r="N35" s="34"/>
      <c r="O35" s="34"/>
      <c r="P35" s="18">
        <f t="shared" si="4"/>
        <v>195402.26</v>
      </c>
    </row>
    <row r="36" spans="3:16" hidden="1" x14ac:dyDescent="0.25">
      <c r="C36" s="4" t="s">
        <v>25</v>
      </c>
      <c r="D36" s="18">
        <v>0</v>
      </c>
      <c r="P36" s="18">
        <f t="shared" si="4"/>
        <v>0</v>
      </c>
    </row>
    <row r="37" spans="3:16" x14ac:dyDescent="0.25">
      <c r="C37" s="4" t="s">
        <v>26</v>
      </c>
      <c r="D37" s="18">
        <v>0</v>
      </c>
      <c r="F37" s="34">
        <v>276508.15000000002</v>
      </c>
      <c r="G37" s="34">
        <v>568045.06000000006</v>
      </c>
      <c r="H37" s="34"/>
      <c r="I37" s="34"/>
      <c r="J37" s="34"/>
      <c r="K37" s="34"/>
      <c r="L37" s="34"/>
      <c r="M37" s="34">
        <v>0</v>
      </c>
      <c r="N37" s="34"/>
      <c r="O37" s="34"/>
      <c r="P37" s="18">
        <f t="shared" si="4"/>
        <v>844553.21000000008</v>
      </c>
    </row>
    <row r="38" spans="3:16" hidden="1" x14ac:dyDescent="0.25">
      <c r="C38" s="3" t="s">
        <v>27</v>
      </c>
      <c r="D38" s="18">
        <v>0</v>
      </c>
      <c r="E38" s="18">
        <v>0</v>
      </c>
      <c r="F38" s="22">
        <f>+F39+F40+F41+F42+F43+F44+F45+F46</f>
        <v>0</v>
      </c>
      <c r="G38" s="22">
        <f>+G39+G40+G41+G42+G43+G44+G45+G46</f>
        <v>0</v>
      </c>
      <c r="H38" s="22">
        <f t="shared" ref="H38:O38" si="5">+H39+H40+H41+H42+H43+H44+H45+H46</f>
        <v>0</v>
      </c>
      <c r="I38" s="22">
        <f t="shared" si="5"/>
        <v>0</v>
      </c>
      <c r="J38" s="22">
        <f>+J39</f>
        <v>0</v>
      </c>
      <c r="K38" s="22">
        <f t="shared" si="5"/>
        <v>0</v>
      </c>
      <c r="L38" s="18">
        <f t="shared" si="5"/>
        <v>0</v>
      </c>
      <c r="M38" s="18">
        <f t="shared" si="5"/>
        <v>0</v>
      </c>
      <c r="N38" s="18">
        <f t="shared" si="5"/>
        <v>0</v>
      </c>
      <c r="O38" s="18">
        <f t="shared" si="5"/>
        <v>0</v>
      </c>
      <c r="P38" s="18">
        <f t="shared" si="4"/>
        <v>0</v>
      </c>
    </row>
    <row r="39" spans="3:16" hidden="1" x14ac:dyDescent="0.25">
      <c r="C39" s="4" t="s">
        <v>28</v>
      </c>
      <c r="D39" s="18">
        <v>0</v>
      </c>
      <c r="E39" s="18">
        <v>0</v>
      </c>
      <c r="H39" s="22"/>
      <c r="K39" s="34"/>
      <c r="P39" s="18">
        <f t="shared" si="4"/>
        <v>0</v>
      </c>
    </row>
    <row r="40" spans="3:16" hidden="1" x14ac:dyDescent="0.25">
      <c r="C40" s="4" t="s">
        <v>29</v>
      </c>
      <c r="D40" s="18">
        <v>0</v>
      </c>
      <c r="E40" s="18">
        <v>0</v>
      </c>
      <c r="F40" s="18">
        <v>0</v>
      </c>
      <c r="G40" s="18">
        <v>0</v>
      </c>
      <c r="H40" s="22"/>
      <c r="I40" s="18">
        <v>0</v>
      </c>
      <c r="J40" s="18">
        <v>0</v>
      </c>
      <c r="K40" s="18">
        <v>0</v>
      </c>
      <c r="M40" s="18">
        <v>0</v>
      </c>
      <c r="N40" s="18">
        <v>0</v>
      </c>
      <c r="O40" s="18">
        <v>0</v>
      </c>
      <c r="P40" s="18">
        <v>0</v>
      </c>
    </row>
    <row r="41" spans="3:16" hidden="1" x14ac:dyDescent="0.25">
      <c r="C41" s="4" t="s">
        <v>30</v>
      </c>
      <c r="D41" s="18">
        <v>0</v>
      </c>
      <c r="E41" s="18">
        <v>0</v>
      </c>
      <c r="F41" s="18">
        <v>0</v>
      </c>
      <c r="G41" s="18">
        <v>0</v>
      </c>
      <c r="H41" s="22"/>
      <c r="I41" s="18">
        <v>0</v>
      </c>
      <c r="J41" s="18">
        <v>0</v>
      </c>
      <c r="K41" s="18">
        <v>0</v>
      </c>
      <c r="M41" s="18">
        <v>0</v>
      </c>
      <c r="N41" s="18">
        <v>0</v>
      </c>
      <c r="O41" s="18">
        <v>0</v>
      </c>
      <c r="P41" s="18">
        <v>0</v>
      </c>
    </row>
    <row r="42" spans="3:16" hidden="1" x14ac:dyDescent="0.25">
      <c r="C42" s="4" t="s">
        <v>31</v>
      </c>
      <c r="D42" s="18">
        <v>0</v>
      </c>
      <c r="E42" s="18">
        <v>0</v>
      </c>
      <c r="F42" s="18">
        <v>0</v>
      </c>
      <c r="G42" s="18">
        <v>0</v>
      </c>
      <c r="H42" s="22"/>
      <c r="I42" s="18">
        <v>0</v>
      </c>
      <c r="J42" s="18">
        <v>0</v>
      </c>
      <c r="K42" s="18">
        <v>0</v>
      </c>
      <c r="M42" s="18">
        <v>0</v>
      </c>
      <c r="N42" s="18">
        <v>0</v>
      </c>
      <c r="O42" s="18">
        <v>0</v>
      </c>
      <c r="P42" s="18">
        <v>0</v>
      </c>
    </row>
    <row r="43" spans="3:16" hidden="1" x14ac:dyDescent="0.25">
      <c r="C43" s="4" t="s">
        <v>32</v>
      </c>
      <c r="D43" s="18">
        <v>0</v>
      </c>
      <c r="E43" s="18">
        <v>0</v>
      </c>
      <c r="F43" s="18">
        <v>0</v>
      </c>
      <c r="G43" s="18">
        <v>0</v>
      </c>
      <c r="H43" s="22"/>
      <c r="I43" s="18">
        <v>0</v>
      </c>
      <c r="J43" s="18">
        <v>0</v>
      </c>
      <c r="K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3:16" hidden="1" x14ac:dyDescent="0.25">
      <c r="C44" s="4" t="s">
        <v>33</v>
      </c>
      <c r="D44" s="18">
        <v>0</v>
      </c>
      <c r="E44" s="18">
        <v>0</v>
      </c>
      <c r="F44" s="18">
        <v>0</v>
      </c>
      <c r="G44" s="18">
        <v>0</v>
      </c>
      <c r="H44" s="22"/>
      <c r="I44" s="18">
        <v>0</v>
      </c>
      <c r="J44" s="18">
        <v>0</v>
      </c>
      <c r="K44" s="18">
        <v>0</v>
      </c>
      <c r="M44" s="18">
        <v>0</v>
      </c>
      <c r="N44" s="18">
        <v>0</v>
      </c>
      <c r="O44" s="18">
        <v>0</v>
      </c>
      <c r="P44" s="18">
        <v>0</v>
      </c>
    </row>
    <row r="45" spans="3:16" hidden="1" x14ac:dyDescent="0.25">
      <c r="C45" s="4" t="s">
        <v>34</v>
      </c>
      <c r="D45" s="18">
        <v>0</v>
      </c>
      <c r="E45" s="18">
        <v>0</v>
      </c>
      <c r="F45" s="18">
        <v>0</v>
      </c>
      <c r="G45" s="18">
        <v>0</v>
      </c>
      <c r="H45" s="22"/>
      <c r="I45" s="18">
        <v>0</v>
      </c>
      <c r="J45" s="18">
        <v>0</v>
      </c>
      <c r="K45" s="18">
        <v>0</v>
      </c>
      <c r="M45" s="18">
        <v>0</v>
      </c>
      <c r="N45" s="18">
        <v>0</v>
      </c>
      <c r="O45" s="18">
        <v>0</v>
      </c>
      <c r="P45" s="18">
        <v>0</v>
      </c>
    </row>
    <row r="46" spans="3:16" hidden="1" x14ac:dyDescent="0.25">
      <c r="C46" s="4" t="s">
        <v>35</v>
      </c>
      <c r="D46" s="18">
        <v>0</v>
      </c>
      <c r="E46" s="18">
        <v>0</v>
      </c>
      <c r="F46" s="18">
        <v>0</v>
      </c>
      <c r="G46" s="18">
        <v>0</v>
      </c>
      <c r="H46" s="22"/>
      <c r="I46" s="18">
        <v>0</v>
      </c>
      <c r="J46" s="18">
        <v>0</v>
      </c>
      <c r="K46" s="18">
        <v>0</v>
      </c>
      <c r="M46" s="18">
        <v>0</v>
      </c>
      <c r="N46" s="18">
        <v>0</v>
      </c>
      <c r="O46" s="18">
        <v>0</v>
      </c>
      <c r="P46" s="18">
        <v>0</v>
      </c>
    </row>
    <row r="47" spans="3:16" hidden="1" x14ac:dyDescent="0.25">
      <c r="C47" s="3" t="s">
        <v>36</v>
      </c>
      <c r="D47" s="18">
        <v>0</v>
      </c>
      <c r="E47" s="18">
        <v>0</v>
      </c>
      <c r="F47" s="18">
        <v>0</v>
      </c>
      <c r="G47" s="18">
        <v>0</v>
      </c>
      <c r="H47" s="22"/>
      <c r="I47" s="18">
        <v>0</v>
      </c>
      <c r="J47" s="18">
        <v>0</v>
      </c>
      <c r="K47" s="18">
        <v>0</v>
      </c>
      <c r="M47" s="18">
        <v>0</v>
      </c>
      <c r="N47" s="18">
        <v>0</v>
      </c>
      <c r="O47" s="18">
        <v>0</v>
      </c>
      <c r="P47" s="18">
        <v>0</v>
      </c>
    </row>
    <row r="48" spans="3:16" hidden="1" x14ac:dyDescent="0.25">
      <c r="C48" s="4" t="s">
        <v>37</v>
      </c>
      <c r="D48" s="18">
        <v>0</v>
      </c>
      <c r="E48" s="18">
        <v>0</v>
      </c>
      <c r="F48" s="18">
        <v>0</v>
      </c>
      <c r="G48" s="18">
        <v>0</v>
      </c>
      <c r="H48" s="22"/>
      <c r="I48" s="18">
        <v>0</v>
      </c>
      <c r="J48" s="18">
        <v>0</v>
      </c>
      <c r="K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3:17" hidden="1" x14ac:dyDescent="0.25">
      <c r="C49" s="4" t="s">
        <v>38</v>
      </c>
      <c r="D49" s="18">
        <v>0</v>
      </c>
      <c r="E49" s="18">
        <v>0</v>
      </c>
      <c r="F49" s="18">
        <v>0</v>
      </c>
      <c r="G49" s="18">
        <v>0</v>
      </c>
      <c r="H49" s="22"/>
      <c r="I49" s="18">
        <v>0</v>
      </c>
      <c r="J49" s="18">
        <v>0</v>
      </c>
      <c r="K49" s="18">
        <v>0</v>
      </c>
      <c r="M49" s="18">
        <v>0</v>
      </c>
      <c r="N49" s="18">
        <v>0</v>
      </c>
      <c r="O49" s="18">
        <v>0</v>
      </c>
      <c r="P49" s="18">
        <v>0</v>
      </c>
    </row>
    <row r="50" spans="3:17" hidden="1" x14ac:dyDescent="0.25">
      <c r="C50" s="4" t="s">
        <v>39</v>
      </c>
      <c r="D50" s="18">
        <v>0</v>
      </c>
      <c r="E50" s="18">
        <v>0</v>
      </c>
      <c r="F50" s="18">
        <v>0</v>
      </c>
      <c r="G50" s="18">
        <v>0</v>
      </c>
      <c r="H50" s="22"/>
      <c r="I50" s="18">
        <v>0</v>
      </c>
      <c r="J50" s="18">
        <v>0</v>
      </c>
      <c r="K50" s="18">
        <v>0</v>
      </c>
      <c r="M50" s="18">
        <v>0</v>
      </c>
      <c r="N50" s="18">
        <v>0</v>
      </c>
      <c r="O50" s="18">
        <v>0</v>
      </c>
      <c r="P50" s="18">
        <v>0</v>
      </c>
    </row>
    <row r="51" spans="3:17" hidden="1" x14ac:dyDescent="0.25">
      <c r="C51" s="4" t="s">
        <v>40</v>
      </c>
      <c r="D51" s="18">
        <v>0</v>
      </c>
      <c r="E51" s="18">
        <v>0</v>
      </c>
      <c r="F51" s="18">
        <v>0</v>
      </c>
      <c r="G51" s="18">
        <v>0</v>
      </c>
      <c r="H51" s="22"/>
      <c r="I51" s="18">
        <v>0</v>
      </c>
      <c r="J51" s="18">
        <v>0</v>
      </c>
      <c r="K51" s="18">
        <v>0</v>
      </c>
      <c r="M51" s="18">
        <v>0</v>
      </c>
      <c r="N51" s="18">
        <v>0</v>
      </c>
      <c r="O51" s="18">
        <v>0</v>
      </c>
      <c r="P51" s="18">
        <v>0</v>
      </c>
    </row>
    <row r="52" spans="3:17" hidden="1" x14ac:dyDescent="0.25">
      <c r="C52" s="4" t="s">
        <v>41</v>
      </c>
      <c r="D52" s="18">
        <v>0</v>
      </c>
      <c r="E52" s="18">
        <v>0</v>
      </c>
      <c r="F52" s="18">
        <v>0</v>
      </c>
      <c r="G52" s="18">
        <v>0</v>
      </c>
      <c r="H52" s="22"/>
      <c r="I52" s="18">
        <v>0</v>
      </c>
      <c r="J52" s="18">
        <v>0</v>
      </c>
      <c r="K52" s="18">
        <v>0</v>
      </c>
      <c r="M52" s="18">
        <v>0</v>
      </c>
      <c r="N52" s="18">
        <v>0</v>
      </c>
      <c r="O52" s="18">
        <v>0</v>
      </c>
      <c r="P52" s="18">
        <v>0</v>
      </c>
    </row>
    <row r="53" spans="3:17" hidden="1" x14ac:dyDescent="0.25">
      <c r="C53" s="4" t="s">
        <v>42</v>
      </c>
      <c r="D53" s="18">
        <v>0</v>
      </c>
      <c r="E53" s="18">
        <v>0</v>
      </c>
      <c r="F53" s="18">
        <v>0</v>
      </c>
      <c r="G53" s="18">
        <v>0</v>
      </c>
      <c r="H53" s="22"/>
      <c r="I53" s="18">
        <v>0</v>
      </c>
      <c r="J53" s="18">
        <v>0</v>
      </c>
      <c r="K53" s="18">
        <v>0</v>
      </c>
      <c r="M53" s="18">
        <v>0</v>
      </c>
      <c r="N53" s="18">
        <v>0</v>
      </c>
      <c r="O53" s="18">
        <v>0</v>
      </c>
      <c r="P53" s="18">
        <v>0</v>
      </c>
    </row>
    <row r="54" spans="3:17" x14ac:dyDescent="0.25">
      <c r="C54" s="3" t="s">
        <v>43</v>
      </c>
      <c r="D54" s="22">
        <f>SUM(D55:D64)</f>
        <v>0</v>
      </c>
      <c r="E54" s="22">
        <f t="shared" ref="E54" si="6">SUM(E55:E64)</f>
        <v>0</v>
      </c>
      <c r="F54" s="22">
        <f>SUM(F55:F64)</f>
        <v>82600</v>
      </c>
      <c r="G54" s="22">
        <f>SUM(G55:G64)</f>
        <v>367489.76</v>
      </c>
      <c r="H54" s="22">
        <f>+H55+H56+H57+H58+H59+H60</f>
        <v>0</v>
      </c>
      <c r="I54" s="22">
        <f>+I55+I56+I57+I58+I59+I60</f>
        <v>0</v>
      </c>
      <c r="J54" s="22">
        <f>+J55+J56+J57+J58+J59+J61+J62+J63</f>
        <v>0</v>
      </c>
      <c r="K54" s="22">
        <f>+K55+K56+K57+K58+K59</f>
        <v>0</v>
      </c>
      <c r="L54" s="22">
        <f>+L55+L56+L57+L58+L59</f>
        <v>0</v>
      </c>
      <c r="M54" s="22">
        <f>+M55+M56+M57+M58+M59+M60+M61+M62+M63</f>
        <v>0</v>
      </c>
      <c r="N54" s="22">
        <f>+N55+N56+N57+N58+N59+N60+N61+N62</f>
        <v>0</v>
      </c>
      <c r="O54" s="22">
        <f>+O55+O56+O57+O58+O59+O60+O63</f>
        <v>0</v>
      </c>
      <c r="P54" s="22">
        <f>SUM(P55:P63)</f>
        <v>450089.76</v>
      </c>
    </row>
    <row r="55" spans="3:17" x14ac:dyDescent="0.25">
      <c r="C55" s="4" t="s">
        <v>44</v>
      </c>
      <c r="D55" s="18">
        <v>0</v>
      </c>
      <c r="E55" s="18">
        <v>0</v>
      </c>
      <c r="F55" s="34">
        <v>59000</v>
      </c>
      <c r="G55" s="34">
        <v>338483</v>
      </c>
      <c r="I55" s="34"/>
      <c r="J55" s="34"/>
      <c r="K55" s="34"/>
      <c r="L55" s="34"/>
      <c r="M55" s="34"/>
      <c r="N55" s="34"/>
      <c r="O55" s="34"/>
      <c r="P55" s="30">
        <f>SUM(D55:O55)</f>
        <v>397483</v>
      </c>
      <c r="Q55" s="25"/>
    </row>
    <row r="56" spans="3:17" hidden="1" x14ac:dyDescent="0.25">
      <c r="C56" s="4" t="s">
        <v>45</v>
      </c>
      <c r="D56" s="18">
        <v>0</v>
      </c>
      <c r="E56" s="18">
        <v>0</v>
      </c>
      <c r="J56" s="22"/>
      <c r="K56" s="34"/>
      <c r="P56" s="30">
        <f t="shared" ref="P56:P63" si="7">SUM(D56:O56)</f>
        <v>0</v>
      </c>
    </row>
    <row r="57" spans="3:17" hidden="1" x14ac:dyDescent="0.25">
      <c r="C57" s="4" t="s">
        <v>46</v>
      </c>
      <c r="D57" s="18">
        <v>0</v>
      </c>
      <c r="E57" s="18">
        <v>0</v>
      </c>
      <c r="J57" s="22"/>
      <c r="P57" s="30">
        <f t="shared" si="7"/>
        <v>0</v>
      </c>
    </row>
    <row r="58" spans="3:17" hidden="1" x14ac:dyDescent="0.25">
      <c r="C58" s="4" t="s">
        <v>47</v>
      </c>
      <c r="D58" s="18">
        <v>0</v>
      </c>
      <c r="E58" s="18">
        <v>0</v>
      </c>
      <c r="J58" s="22"/>
      <c r="P58" s="30">
        <f t="shared" si="7"/>
        <v>0</v>
      </c>
    </row>
    <row r="59" spans="3:17" x14ac:dyDescent="0.25">
      <c r="C59" s="4" t="s">
        <v>48</v>
      </c>
      <c r="D59" s="18">
        <v>0</v>
      </c>
      <c r="E59" s="18">
        <v>0</v>
      </c>
      <c r="F59" s="34">
        <v>23600</v>
      </c>
      <c r="G59" s="34">
        <v>3481</v>
      </c>
      <c r="I59" s="34"/>
      <c r="J59" s="30"/>
      <c r="K59" s="34"/>
      <c r="M59" s="34"/>
      <c r="N59" s="34"/>
      <c r="O59" s="34"/>
      <c r="P59" s="30">
        <f t="shared" si="7"/>
        <v>27081</v>
      </c>
    </row>
    <row r="60" spans="3:17" hidden="1" x14ac:dyDescent="0.25">
      <c r="C60" s="4" t="s">
        <v>49</v>
      </c>
      <c r="D60" s="18">
        <v>0</v>
      </c>
      <c r="E60" s="18">
        <v>0</v>
      </c>
      <c r="I60" s="34"/>
      <c r="J60" s="30"/>
      <c r="M60" s="34"/>
      <c r="P60" s="30">
        <f t="shared" si="7"/>
        <v>0</v>
      </c>
    </row>
    <row r="61" spans="3:17" hidden="1" x14ac:dyDescent="0.25">
      <c r="C61" s="4" t="s">
        <v>50</v>
      </c>
      <c r="D61" s="18">
        <v>0</v>
      </c>
      <c r="E61" s="18">
        <v>0</v>
      </c>
      <c r="J61" s="30"/>
      <c r="P61" s="30">
        <f t="shared" si="7"/>
        <v>0</v>
      </c>
    </row>
    <row r="62" spans="3:17" hidden="1" x14ac:dyDescent="0.25">
      <c r="C62" s="4" t="s">
        <v>51</v>
      </c>
      <c r="D62" s="18">
        <v>0</v>
      </c>
      <c r="E62" s="18">
        <v>0</v>
      </c>
      <c r="J62" s="30"/>
      <c r="P62" s="30">
        <f t="shared" si="7"/>
        <v>0</v>
      </c>
    </row>
    <row r="63" spans="3:17" x14ac:dyDescent="0.25">
      <c r="C63" s="4" t="s">
        <v>52</v>
      </c>
      <c r="D63" s="18">
        <v>0</v>
      </c>
      <c r="E63" s="18">
        <v>0</v>
      </c>
      <c r="G63" s="34">
        <v>25525.759999999998</v>
      </c>
      <c r="J63" s="30"/>
      <c r="M63" s="34"/>
      <c r="P63" s="30">
        <f t="shared" si="7"/>
        <v>25525.759999999998</v>
      </c>
    </row>
    <row r="64" spans="3:17" hidden="1" x14ac:dyDescent="0.25">
      <c r="C64" s="3" t="s">
        <v>53</v>
      </c>
      <c r="D64" s="18">
        <v>0</v>
      </c>
      <c r="E64" s="18">
        <v>0</v>
      </c>
      <c r="F64" s="22">
        <f>+F65+F66+F67</f>
        <v>0</v>
      </c>
      <c r="G64" s="22">
        <f t="shared" ref="G64:O64" si="8">+G65+G66+G67</f>
        <v>0</v>
      </c>
      <c r="H64" s="22">
        <f t="shared" si="8"/>
        <v>0</v>
      </c>
      <c r="I64" s="22">
        <f t="shared" si="8"/>
        <v>0</v>
      </c>
      <c r="J64" s="22">
        <f t="shared" si="8"/>
        <v>0</v>
      </c>
      <c r="K64" s="22">
        <f t="shared" si="8"/>
        <v>0</v>
      </c>
      <c r="L64" s="22">
        <f t="shared" si="8"/>
        <v>0</v>
      </c>
      <c r="M64" s="22">
        <f t="shared" si="8"/>
        <v>0</v>
      </c>
      <c r="N64" s="22">
        <f t="shared" si="8"/>
        <v>0</v>
      </c>
      <c r="O64" s="22">
        <f t="shared" si="8"/>
        <v>0</v>
      </c>
      <c r="P64" s="18">
        <v>0</v>
      </c>
    </row>
    <row r="65" spans="3:16" hidden="1" x14ac:dyDescent="0.25">
      <c r="C65" s="4" t="s">
        <v>54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22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</row>
    <row r="66" spans="3:16" hidden="1" x14ac:dyDescent="0.25">
      <c r="C66" s="4" t="s">
        <v>55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22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</row>
    <row r="67" spans="3:16" hidden="1" x14ac:dyDescent="0.25">
      <c r="C67" s="4" t="s">
        <v>56</v>
      </c>
      <c r="D67" s="18">
        <v>0</v>
      </c>
      <c r="E67" s="18">
        <v>0</v>
      </c>
      <c r="P67" s="18">
        <f>SUM(F67:O67)</f>
        <v>0</v>
      </c>
    </row>
    <row r="68" spans="3:16" hidden="1" x14ac:dyDescent="0.25">
      <c r="C68" s="4" t="s">
        <v>57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</row>
    <row r="69" spans="3:16" hidden="1" x14ac:dyDescent="0.25">
      <c r="C69" s="3" t="s">
        <v>58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</row>
    <row r="70" spans="3:16" hidden="1" x14ac:dyDescent="0.25">
      <c r="C70" s="4" t="s">
        <v>59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</row>
    <row r="71" spans="3:16" hidden="1" x14ac:dyDescent="0.25">
      <c r="C71" s="4" t="s">
        <v>60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</row>
    <row r="72" spans="3:16" hidden="1" x14ac:dyDescent="0.25">
      <c r="C72" s="3" t="s">
        <v>61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</row>
    <row r="73" spans="3:16" hidden="1" x14ac:dyDescent="0.25">
      <c r="C73" s="4" t="s">
        <v>62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</row>
    <row r="74" spans="3:16" hidden="1" x14ac:dyDescent="0.25">
      <c r="C74" s="4" t="s">
        <v>63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</row>
    <row r="75" spans="3:16" hidden="1" x14ac:dyDescent="0.25">
      <c r="C75" s="4" t="s">
        <v>64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</row>
    <row r="76" spans="3:16" hidden="1" x14ac:dyDescent="0.25">
      <c r="C76" s="1" t="s">
        <v>67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</row>
    <row r="77" spans="3:16" hidden="1" x14ac:dyDescent="0.25">
      <c r="C77" s="3" t="s">
        <v>112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</row>
    <row r="78" spans="3:16" hidden="1" x14ac:dyDescent="0.25">
      <c r="C78" s="4" t="s">
        <v>69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</row>
    <row r="79" spans="3:16" hidden="1" x14ac:dyDescent="0.25">
      <c r="C79" s="4" t="s">
        <v>70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</row>
    <row r="80" spans="3:16" hidden="1" x14ac:dyDescent="0.25">
      <c r="C80" s="3" t="s">
        <v>71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</row>
    <row r="81" spans="3:20" hidden="1" x14ac:dyDescent="0.25">
      <c r="C81" s="4" t="s">
        <v>72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</row>
    <row r="82" spans="3:20" hidden="1" x14ac:dyDescent="0.25">
      <c r="C82" s="4" t="s">
        <v>73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</row>
    <row r="83" spans="3:20" hidden="1" x14ac:dyDescent="0.25">
      <c r="C83" s="3" t="s">
        <v>74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</row>
    <row r="84" spans="3:20" hidden="1" x14ac:dyDescent="0.25">
      <c r="C84" s="4" t="s">
        <v>75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</row>
    <row r="85" spans="3:20" x14ac:dyDescent="0.25">
      <c r="C85" s="28" t="s">
        <v>65</v>
      </c>
      <c r="D85" s="29">
        <f>+D11+D17</f>
        <v>7494155.5599999996</v>
      </c>
      <c r="E85" s="29">
        <f>+E11+E17+E28</f>
        <v>7929247.1200000001</v>
      </c>
      <c r="F85" s="29">
        <f>+F11+F17+F28+F38+F54</f>
        <v>10047490.879999999</v>
      </c>
      <c r="G85" s="29">
        <f>+G11+G17+G28+G54</f>
        <v>8931988.0899999999</v>
      </c>
      <c r="H85" s="29">
        <f>+H11+H17+H28+H54</f>
        <v>0</v>
      </c>
      <c r="I85" s="29">
        <f>+I11+I17+I28+I38+I54</f>
        <v>0</v>
      </c>
      <c r="J85" s="29">
        <f>+J11+J17+J28+J38+J54</f>
        <v>0</v>
      </c>
      <c r="K85" s="29">
        <f>+K11+K17+K28+K38+K54</f>
        <v>0</v>
      </c>
      <c r="L85" s="29">
        <f>+L11+L17+L28</f>
        <v>0</v>
      </c>
      <c r="M85" s="29">
        <f>+M11+M17+M28+M54</f>
        <v>0</v>
      </c>
      <c r="N85" s="29">
        <f>+N11+N17+N28+N54</f>
        <v>0</v>
      </c>
      <c r="O85" s="29">
        <f>+O11+O17+O28+O54</f>
        <v>0</v>
      </c>
      <c r="P85" s="29">
        <f>SUM(D85:O85)</f>
        <v>34402881.649999999</v>
      </c>
      <c r="Q85" s="26"/>
    </row>
    <row r="86" spans="3:20" x14ac:dyDescent="0.25">
      <c r="T86" s="18"/>
    </row>
    <row r="87" spans="3:20" x14ac:dyDescent="0.25">
      <c r="R87" s="38"/>
    </row>
    <row r="89" spans="3:20" x14ac:dyDescent="0.25">
      <c r="R89" s="39"/>
      <c r="T89" s="25"/>
    </row>
    <row r="91" spans="3:20" x14ac:dyDescent="0.25">
      <c r="C91" t="s">
        <v>143</v>
      </c>
      <c r="K91" s="18" t="s">
        <v>106</v>
      </c>
    </row>
    <row r="92" spans="3:20" x14ac:dyDescent="0.25">
      <c r="C92" s="24" t="s">
        <v>103</v>
      </c>
      <c r="L92" s="18" t="s">
        <v>105</v>
      </c>
    </row>
    <row r="93" spans="3:20" x14ac:dyDescent="0.25">
      <c r="C93" s="27" t="s">
        <v>113</v>
      </c>
      <c r="I93" s="22"/>
      <c r="L93" s="22" t="s">
        <v>139</v>
      </c>
      <c r="R93" s="25"/>
    </row>
    <row r="94" spans="3:20" x14ac:dyDescent="0.25">
      <c r="C94" s="24" t="s">
        <v>140</v>
      </c>
      <c r="L94" s="18" t="s">
        <v>104</v>
      </c>
      <c r="M94"/>
      <c r="N94"/>
      <c r="O94"/>
      <c r="P94"/>
    </row>
    <row r="95" spans="3:20" x14ac:dyDescent="0.25">
      <c r="Q95" s="18"/>
    </row>
    <row r="97" spans="3:17" x14ac:dyDescent="0.25">
      <c r="Q97" s="25"/>
    </row>
    <row r="100" spans="3:17" ht="15.75" thickBot="1" x14ac:dyDescent="0.3">
      <c r="M100"/>
      <c r="N100"/>
      <c r="O100"/>
      <c r="P100"/>
      <c r="Q100" s="25"/>
    </row>
    <row r="101" spans="3:17" ht="15.75" thickBot="1" x14ac:dyDescent="0.3">
      <c r="C101" s="17" t="s">
        <v>95</v>
      </c>
      <c r="M101"/>
      <c r="N101"/>
      <c r="O101"/>
      <c r="P101"/>
    </row>
    <row r="102" spans="3:17" ht="30.75" thickBot="1" x14ac:dyDescent="0.3">
      <c r="C102" s="15" t="s">
        <v>96</v>
      </c>
      <c r="M102"/>
      <c r="N102"/>
      <c r="O102"/>
      <c r="P102"/>
    </row>
    <row r="103" spans="3:17" ht="60.75" thickBot="1" x14ac:dyDescent="0.3">
      <c r="C103" s="16" t="s">
        <v>97</v>
      </c>
      <c r="M103"/>
      <c r="N103"/>
      <c r="O103"/>
      <c r="P103"/>
    </row>
  </sheetData>
  <mergeCells count="5">
    <mergeCell ref="C5:P5"/>
    <mergeCell ref="C6:P6"/>
    <mergeCell ref="C7:P7"/>
    <mergeCell ref="C3:R3"/>
    <mergeCell ref="C4:R4"/>
  </mergeCells>
  <phoneticPr fontId="9" type="noConversion"/>
  <pageMargins left="0.7" right="0.7" top="0.75" bottom="0.75" header="0.3" footer="0.3"/>
  <pageSetup paperSize="5" scale="5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 A Informacion</cp:lastModifiedBy>
  <cp:lastPrinted>2023-05-11T15:03:41Z</cp:lastPrinted>
  <dcterms:created xsi:type="dcterms:W3CDTF">2021-07-29T18:58:50Z</dcterms:created>
  <dcterms:modified xsi:type="dcterms:W3CDTF">2023-05-18T19:45:58Z</dcterms:modified>
</cp:coreProperties>
</file>