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 activeTab="1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r:id="rId4"/>
    <sheet name="Progra. Fisica-Financiera 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3" l="1"/>
  <c r="P56" i="3"/>
  <c r="P57" i="3"/>
  <c r="P58" i="3"/>
  <c r="P59" i="3"/>
  <c r="P53" i="3" s="1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54" i="3"/>
  <c r="P18" i="3"/>
  <c r="P13" i="3"/>
  <c r="P14" i="3"/>
  <c r="P15" i="3"/>
  <c r="P16" i="3"/>
  <c r="P12" i="3"/>
  <c r="P31" i="3"/>
  <c r="P26" i="3"/>
  <c r="P19" i="3"/>
  <c r="P20" i="3"/>
  <c r="P21" i="3"/>
  <c r="P22" i="3"/>
  <c r="P23" i="3"/>
  <c r="R74" i="2"/>
  <c r="R49" i="2"/>
  <c r="R47" i="2"/>
  <c r="H34" i="2"/>
  <c r="P11" i="3" l="1"/>
  <c r="H17" i="3"/>
  <c r="H27" i="3"/>
  <c r="H53" i="3"/>
  <c r="F17" i="3"/>
  <c r="G17" i="3"/>
  <c r="I17" i="3"/>
  <c r="J17" i="3"/>
  <c r="K17" i="3"/>
  <c r="L17" i="3"/>
  <c r="M17" i="3"/>
  <c r="N17" i="3"/>
  <c r="O17" i="3"/>
  <c r="E17" i="3"/>
  <c r="D17" i="3"/>
  <c r="J92" i="2"/>
  <c r="G11" i="3" l="1"/>
  <c r="G27" i="3"/>
  <c r="G53" i="3"/>
  <c r="G84" i="3" l="1"/>
  <c r="C72" i="1"/>
  <c r="C54" i="1"/>
  <c r="C28" i="1"/>
  <c r="C18" i="1"/>
  <c r="C12" i="1"/>
  <c r="C86" i="1" l="1"/>
  <c r="E124" i="2"/>
  <c r="F11" i="3" l="1"/>
  <c r="F53" i="3"/>
  <c r="F27" i="3"/>
  <c r="H66" i="2"/>
  <c r="R75" i="2" l="1"/>
  <c r="P38" i="3" l="1"/>
  <c r="P36" i="3"/>
  <c r="L53" i="3"/>
  <c r="O53" i="3"/>
  <c r="R99" i="2"/>
  <c r="R100" i="2"/>
  <c r="R110" i="2"/>
  <c r="R102" i="2"/>
  <c r="R103" i="2"/>
  <c r="R104" i="2"/>
  <c r="R105" i="2"/>
  <c r="R106" i="2"/>
  <c r="R107" i="2"/>
  <c r="R108" i="2"/>
  <c r="R109" i="2"/>
  <c r="E110" i="2"/>
  <c r="E92" i="2"/>
  <c r="D92" i="2"/>
  <c r="E39" i="2"/>
  <c r="F39" i="2"/>
  <c r="G39" i="2"/>
  <c r="H39" i="2"/>
  <c r="I39" i="2"/>
  <c r="J39" i="2"/>
  <c r="M39" i="2"/>
  <c r="O39" i="2"/>
  <c r="P39" i="2"/>
  <c r="Q39" i="2"/>
  <c r="E45" i="2"/>
  <c r="F45" i="2"/>
  <c r="G45" i="2"/>
  <c r="H45" i="2"/>
  <c r="I45" i="2"/>
  <c r="J45" i="2"/>
  <c r="M45" i="2"/>
  <c r="N45" i="2"/>
  <c r="O45" i="2"/>
  <c r="P45" i="2"/>
  <c r="Q45" i="2"/>
  <c r="D45" i="2"/>
  <c r="D39" i="2"/>
  <c r="Q92" i="2"/>
  <c r="Q66" i="2"/>
  <c r="O27" i="3"/>
  <c r="O11" i="3"/>
  <c r="O84" i="3" l="1"/>
  <c r="F126" i="2"/>
  <c r="C38" i="1" l="1"/>
  <c r="P28" i="3" l="1"/>
  <c r="P29" i="3"/>
  <c r="P30" i="3"/>
  <c r="P32" i="3"/>
  <c r="P33" i="3"/>
  <c r="P34" i="3"/>
  <c r="P35" i="3"/>
  <c r="P24" i="3"/>
  <c r="P25" i="3"/>
  <c r="P17" i="3" l="1"/>
  <c r="P66" i="2"/>
  <c r="N11" i="3"/>
  <c r="N27" i="3"/>
  <c r="M53" i="3" l="1"/>
  <c r="M27" i="3"/>
  <c r="M11" i="3"/>
  <c r="O92" i="2"/>
  <c r="O66" i="2"/>
  <c r="M84" i="3" l="1"/>
  <c r="R114" i="2"/>
  <c r="R101" i="2"/>
  <c r="R113" i="2"/>
  <c r="R94" i="2"/>
  <c r="R95" i="2"/>
  <c r="R96" i="2"/>
  <c r="R70" i="2"/>
  <c r="R72" i="2"/>
  <c r="R48" i="2"/>
  <c r="R50" i="2"/>
  <c r="R51" i="2"/>
  <c r="R43" i="2"/>
  <c r="R42" i="2"/>
  <c r="N66" i="2" l="1"/>
  <c r="L27" i="3"/>
  <c r="N39" i="2" l="1"/>
  <c r="K53" i="3"/>
  <c r="K27" i="3"/>
  <c r="K11" i="3"/>
  <c r="M66" i="2"/>
  <c r="M76" i="2"/>
  <c r="M92" i="2"/>
  <c r="M126" i="2" l="1"/>
  <c r="L92" i="2"/>
  <c r="R68" i="2"/>
  <c r="L45" i="2"/>
  <c r="J11" i="3"/>
  <c r="J27" i="3"/>
  <c r="J53" i="3"/>
  <c r="L39" i="2" l="1"/>
  <c r="L66" i="2"/>
  <c r="I53" i="3"/>
  <c r="R41" i="2" l="1"/>
  <c r="R44" i="2"/>
  <c r="R52" i="2"/>
  <c r="R53" i="2"/>
  <c r="R54" i="2"/>
  <c r="R67" i="2"/>
  <c r="R69" i="2"/>
  <c r="R71" i="2"/>
  <c r="R73" i="2"/>
  <c r="R93" i="2"/>
  <c r="R97" i="2"/>
  <c r="R98" i="2"/>
  <c r="K39" i="2" l="1"/>
  <c r="R39" i="2" s="1"/>
  <c r="R46" i="2"/>
  <c r="K45" i="2"/>
  <c r="R45" i="2" s="1"/>
  <c r="R40" i="2"/>
  <c r="K66" i="2"/>
  <c r="K92" i="2"/>
  <c r="K126" i="2" l="1"/>
  <c r="H11" i="3"/>
  <c r="I11" i="3"/>
  <c r="I27" i="3"/>
  <c r="J66" i="2" l="1"/>
  <c r="J126" i="2" s="1"/>
  <c r="H84" i="3"/>
  <c r="I92" i="2" l="1"/>
  <c r="I66" i="2"/>
  <c r="D11" i="3" l="1"/>
  <c r="D84" i="3" s="1"/>
  <c r="C44" i="2"/>
  <c r="C18" i="3"/>
  <c r="E11" i="3"/>
  <c r="L11" i="3"/>
  <c r="L84" i="3" s="1"/>
  <c r="N53" i="3" l="1"/>
  <c r="N84" i="3" s="1"/>
  <c r="O63" i="3" l="1"/>
  <c r="Q76" i="2" l="1"/>
  <c r="Q126" i="2" s="1"/>
  <c r="B28" i="1"/>
  <c r="D66" i="2"/>
  <c r="R111" i="2" l="1"/>
  <c r="R112" i="2"/>
  <c r="R115" i="2"/>
  <c r="R116" i="2"/>
  <c r="R117" i="2"/>
  <c r="R118" i="2"/>
  <c r="R119" i="2"/>
  <c r="R120" i="2"/>
  <c r="R121" i="2"/>
  <c r="R122" i="2"/>
  <c r="P92" i="2"/>
  <c r="N92" i="2"/>
  <c r="H92" i="2"/>
  <c r="H126" i="2" s="1"/>
  <c r="P76" i="2"/>
  <c r="O76" i="2"/>
  <c r="O126" i="2" s="1"/>
  <c r="L76" i="2"/>
  <c r="L126" i="2" s="1"/>
  <c r="I76" i="2"/>
  <c r="I126" i="2" s="1"/>
  <c r="H76" i="2"/>
  <c r="G66" i="2"/>
  <c r="G126" i="2" s="1"/>
  <c r="E76" i="2"/>
  <c r="E66" i="2"/>
  <c r="E126" i="2" s="1"/>
  <c r="D102" i="2"/>
  <c r="D76" i="2"/>
  <c r="D126" i="2" s="1"/>
  <c r="K37" i="3"/>
  <c r="K84" i="3" s="1"/>
  <c r="B64" i="1"/>
  <c r="B38" i="1"/>
  <c r="B54" i="1"/>
  <c r="B18" i="1"/>
  <c r="B12" i="1"/>
  <c r="P126" i="2" l="1"/>
  <c r="N91" i="2"/>
  <c r="N90" i="2" s="1"/>
  <c r="N89" i="2" s="1"/>
  <c r="N88" i="2" s="1"/>
  <c r="N87" i="2" s="1"/>
  <c r="N86" i="2" s="1"/>
  <c r="N85" i="2" s="1"/>
  <c r="N84" i="2" s="1"/>
  <c r="N83" i="2" s="1"/>
  <c r="N82" i="2" s="1"/>
  <c r="N81" i="2" s="1"/>
  <c r="N80" i="2" s="1"/>
  <c r="N79" i="2" s="1"/>
  <c r="N78" i="2" s="1"/>
  <c r="N76" i="2" s="1"/>
  <c r="N126" i="2" s="1"/>
  <c r="R66" i="2"/>
  <c r="B86" i="1"/>
  <c r="R92" i="2"/>
  <c r="J37" i="3"/>
  <c r="J84" i="3" s="1"/>
  <c r="L37" i="3"/>
  <c r="G37" i="3"/>
  <c r="I37" i="3"/>
  <c r="I84" i="3" s="1"/>
  <c r="M37" i="3"/>
  <c r="N37" i="3"/>
  <c r="O37" i="3"/>
  <c r="F37" i="3"/>
  <c r="E27" i="3"/>
  <c r="E84" i="3" s="1"/>
  <c r="F84" i="3" l="1"/>
  <c r="P84" i="3"/>
  <c r="P27" i="3"/>
  <c r="R91" i="2"/>
  <c r="R90" i="2"/>
  <c r="R89" i="2" l="1"/>
  <c r="R88" i="2" l="1"/>
  <c r="H37" i="3"/>
  <c r="P37" i="3" s="1"/>
  <c r="R87" i="2" l="1"/>
  <c r="R86" i="2" l="1"/>
  <c r="R85" i="2" l="1"/>
  <c r="R84" i="2" l="1"/>
  <c r="R83" i="2" l="1"/>
  <c r="R82" i="2" l="1"/>
  <c r="R81" i="2" l="1"/>
  <c r="R80" i="2" l="1"/>
  <c r="R79" i="2" l="1"/>
  <c r="R78" i="2" l="1"/>
  <c r="R126" i="2" l="1"/>
  <c r="R76" i="2" l="1"/>
  <c r="F63" i="3" l="1"/>
  <c r="H63" i="3"/>
  <c r="I63" i="3"/>
  <c r="G63" i="3"/>
  <c r="K63" i="3"/>
  <c r="J63" i="3"/>
  <c r="M63" i="3"/>
  <c r="N63" i="3"/>
  <c r="L63" i="3"/>
</calcChain>
</file>

<file path=xl/sharedStrings.xml><?xml version="1.0" encoding="utf-8"?>
<sst xmlns="http://schemas.openxmlformats.org/spreadsheetml/2006/main" count="395" uniqueCount="173">
  <si>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</si>
  <si>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</si>
  <si>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</si>
  <si>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</si>
  <si>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</si>
  <si>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</si>
  <si>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</si>
  <si>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</si>
  <si>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</si>
  <si>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</si>
  <si>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</si>
  <si>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</si>
  <si>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</si>
  <si>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</si>
  <si>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</si>
  <si>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</si>
  <si>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</si>
  <si>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</si>
  <si>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</si>
  <si>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</si>
  <si>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</si>
  <si>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</si>
  <si>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</si>
  <si>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</si>
  <si>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</si>
  <si>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</si>
  <si>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</si>
  <si>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</si>
  <si>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</si>
  <si>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</si>
  <si>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</si>
  <si>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</si>
  <si>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</si>
  <si>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</si>
  <si>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</si>
  <si>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</si>
  <si>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</si>
  <si>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</si>
  <si>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</si>
  <si>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</si>
  <si>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</si>
  <si>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</si>
  <si>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</si>
  <si>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</si>
  <si>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</si>
  <si>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</si>
  <si>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</si>
  <si>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</si>
  <si>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</si>
  <si>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</si>
  <si>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</si>
  <si>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</si>
  <si>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</si>
  <si>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</si>
  <si>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</si>
  <si>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</si>
  <si>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</si>
  <si>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</si>
  <si>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</si>
  <si>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</si>
  <si>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</si>
  <si>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</si>
  <si>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</si>
  <si>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</si>
  <si>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</si>
  <si>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</si>
  <si>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</si>
  <si>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</si>
  <si>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</si>
  <si>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</si>
  <si>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</si>
  <si>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</si>
  <si>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</si>
  <si>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</si>
  <si>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</si>
  <si>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</si>
  <si>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</si>
  <si>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</si>
  <si>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</si>
  <si>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</si>
  <si>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</si>
  <si>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</si>
  <si>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</si>
  <si>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</si>
  <si>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</si>
  <si>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</si>
  <si>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</si>
  <si>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</si>
  <si>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</si>
  <si>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</si>
  <si>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</si>
  <si>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</si>
  <si>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</si>
  <si>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</si>
  <si>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</si>
  <si>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</si>
  <si>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</si>
  <si>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</si>
  <si>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</si>
  <si>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</si>
  <si>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</si>
  <si>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</si>
  <si>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</si>
  <si>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</si>
  <si>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</si>
  <si>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</si>
  <si>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</si>
  <si>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</si>
  <si>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</si>
  <si>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</si>
  <si>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</si>
  <si>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</si>
  <si>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</si>
  <si>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</si>
  <si>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</si>
  <si>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</si>
  <si>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</si>
  <si>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</si>
  <si>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</si>
  <si>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</si>
  <si>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</si>
  <si>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</si>
  <si>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</si>
  <si>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</si>
  <si>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</si>
  <si>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</si>
  <si>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</si>
  <si>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</si>
  <si>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</si>
  <si>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</si>
  <si>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</si>
  <si>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</si>
  <si>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</si>
  <si>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RALLY ECOLOGICO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</si>
  <si>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</si>
  <si>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</si>
  <si>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</si>
  <si>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</si>
  <si>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</si>
  <si>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</si>
  <si>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</si>
  <si>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</si>
  <si>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</si>
  <si>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</si>
  <si>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</si>
  <si>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</si>
  <si>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</si>
  <si>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</si>
  <si>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</si>
  <si>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</si>
  <si>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</si>
  <si>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</si>
  <si>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</si>
  <si>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</si>
  <si>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</si>
  <si>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</si>
  <si>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</si>
  <si>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</si>
  <si>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</si>
  <si>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</si>
  <si>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</si>
  <si>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</si>
  <si>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</si>
  <si>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</si>
  <si>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</si>
  <si>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</si>
  <si>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</si>
  <si>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</si>
  <si>
    <t>Exposicion de Orquideas 2023</t>
  </si>
  <si>
    <t>Otros Alquileres y Dep.  Cuenta General</t>
  </si>
  <si>
    <t>Otros</t>
  </si>
  <si>
    <t>Fondo Reponible</t>
  </si>
  <si>
    <t>INGRESOS ENERO - MAYO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</si>
</sst>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left"/>
    </xf>
    <xf numFmtId="4" fontId="3" fillId="7" borderId="0" xfId="0" applyNumberFormat="1" applyFont="1" applyFill="1" applyAlignment="1"/>
    <xf numFmtId="0" fontId="10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top" wrapText="1" readingOrder="1"/>
    </xf>
    <xf numFmtId="43" fontId="7" fillId="0" borderId="0" xfId="1" applyFont="1" applyBorder="1" applyAlignment="1">
      <alignment vertical="top" wrapText="1" readingOrder="1"/>
    </xf>
    <xf numFmtId="0" fontId="3" fillId="0" borderId="13" xfId="0" applyFont="1" applyBorder="1"/>
    <xf numFmtId="43" fontId="3" fillId="0" borderId="13" xfId="1" applyFont="1" applyFill="1" applyBorder="1"/>
    <xf numFmtId="43" fontId="0" fillId="0" borderId="13" xfId="1" applyFont="1" applyFill="1" applyBorder="1"/>
    <xf numFmtId="43" fontId="0" fillId="0" borderId="13" xfId="1" applyFont="1" applyBorder="1"/>
    <xf numFmtId="43" fontId="0" fillId="0" borderId="14" xfId="1" applyFont="1" applyBorder="1"/>
    <xf numFmtId="43" fontId="15" fillId="0" borderId="12" xfId="1" applyFont="1" applyBorder="1"/>
    <xf numFmtId="0" fontId="16" fillId="5" borderId="2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0" fillId="0" borderId="13" xfId="0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2</xdr:row>
      <xdr:rowOff>133350</xdr:rowOff>
    </xdr:from>
    <xdr:to>
      <xdr:col>2</xdr:col>
      <xdr:colOff>942975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534276" y="51435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400051</xdr:colOff>
      <xdr:row>2</xdr:row>
      <xdr:rowOff>19050</xdr:rowOff>
    </xdr:from>
    <xdr:to>
      <xdr:col>2</xdr:col>
      <xdr:colOff>971551</xdr:colOff>
      <xdr:row>5</xdr:row>
      <xdr:rowOff>9525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400050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0"/>
  <sheetViews>
    <sheetView showGridLines="0" zoomScaleNormal="100" workbookViewId="0">
      <selection activeCell="D4" sqref="D4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66" t="s">
        <v>100</v>
      </c>
      <c r="B3" s="67"/>
      <c r="C3" s="6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64" t="s">
        <v>101</v>
      </c>
      <c r="B4" s="65"/>
      <c r="C4" s="65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73">
        <v>2023</v>
      </c>
      <c r="B5" s="74"/>
      <c r="C5" s="74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68" t="s">
        <v>76</v>
      </c>
      <c r="B6" s="69"/>
      <c r="C6" s="6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68" t="s">
        <v>77</v>
      </c>
      <c r="B7" s="69"/>
      <c r="C7" s="69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70" t="s">
        <v>66</v>
      </c>
      <c r="B9" s="71" t="s">
        <v>94</v>
      </c>
      <c r="C9" s="71" t="s">
        <v>93</v>
      </c>
      <c r="D9" s="6"/>
    </row>
    <row r="10" spans="1:14" ht="23.25" customHeight="1" x14ac:dyDescent="0.25">
      <c r="A10" s="70"/>
      <c r="B10" s="72"/>
      <c r="C10" s="72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114373003</v>
      </c>
      <c r="D12" s="6"/>
    </row>
    <row r="13" spans="1:14" x14ac:dyDescent="0.25">
      <c r="A13" s="4" t="s">
        <v>2</v>
      </c>
      <c r="B13" s="34">
        <v>79934500</v>
      </c>
      <c r="C13" s="34">
        <v>88123620</v>
      </c>
      <c r="D13" s="6"/>
    </row>
    <row r="14" spans="1:14" x14ac:dyDescent="0.25">
      <c r="A14" s="4" t="s">
        <v>3</v>
      </c>
      <c r="B14" s="34">
        <v>14360000</v>
      </c>
      <c r="C14" s="34">
        <v>12695594</v>
      </c>
      <c r="D14" s="6"/>
    </row>
    <row r="15" spans="1:14" x14ac:dyDescent="0.25">
      <c r="A15" s="4" t="s">
        <v>4</v>
      </c>
      <c r="B15" s="34">
        <v>360000</v>
      </c>
      <c r="C15" s="34"/>
      <c r="D15" s="6"/>
    </row>
    <row r="16" spans="1:14" x14ac:dyDescent="0.25">
      <c r="A16" s="4" t="s">
        <v>5</v>
      </c>
      <c r="B16" s="34">
        <v>3584863</v>
      </c>
      <c r="C16" s="34">
        <v>3234863</v>
      </c>
      <c r="D16" s="6"/>
    </row>
    <row r="17" spans="1:4" x14ac:dyDescent="0.25">
      <c r="A17" s="4" t="s">
        <v>6</v>
      </c>
      <c r="B17" s="34">
        <v>9047926</v>
      </c>
      <c r="C17" s="34">
        <v>10318926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23919600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600000</v>
      </c>
      <c r="D20" s="6"/>
    </row>
    <row r="21" spans="1:4" x14ac:dyDescent="0.25">
      <c r="A21" s="4" t="s">
        <v>10</v>
      </c>
      <c r="B21" s="34">
        <v>1350000</v>
      </c>
      <c r="C21" s="34">
        <v>1025000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425000</v>
      </c>
    </row>
    <row r="24" spans="1:4" x14ac:dyDescent="0.25">
      <c r="A24" s="4" t="s">
        <v>13</v>
      </c>
      <c r="B24" s="34">
        <v>850000</v>
      </c>
      <c r="C24" s="34">
        <v>1020000</v>
      </c>
    </row>
    <row r="25" spans="1:4" x14ac:dyDescent="0.25">
      <c r="A25" s="4" t="s">
        <v>14</v>
      </c>
      <c r="B25" s="34">
        <v>550000</v>
      </c>
      <c r="C25" s="34">
        <v>655300</v>
      </c>
    </row>
    <row r="26" spans="1:4" x14ac:dyDescent="0.25">
      <c r="A26" s="4" t="s">
        <v>15</v>
      </c>
      <c r="B26" s="34">
        <v>2275300</v>
      </c>
      <c r="C26" s="34">
        <v>4252800</v>
      </c>
    </row>
    <row r="27" spans="1:4" x14ac:dyDescent="0.25">
      <c r="A27" s="4" t="s">
        <v>16</v>
      </c>
      <c r="B27" s="34">
        <v>6850000</v>
      </c>
      <c r="C27" s="34">
        <v>5579500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23744991</v>
      </c>
    </row>
    <row r="29" spans="1:4" x14ac:dyDescent="0.25">
      <c r="A29" s="4" t="s">
        <v>18</v>
      </c>
      <c r="B29" s="34">
        <v>495000</v>
      </c>
      <c r="C29" s="34">
        <v>1095000</v>
      </c>
    </row>
    <row r="30" spans="1:4" x14ac:dyDescent="0.25">
      <c r="A30" s="4" t="s">
        <v>19</v>
      </c>
      <c r="B30" s="34">
        <v>1615000</v>
      </c>
      <c r="C30" s="34">
        <v>850500</v>
      </c>
    </row>
    <row r="31" spans="1:4" x14ac:dyDescent="0.25">
      <c r="A31" s="4" t="s">
        <v>20</v>
      </c>
      <c r="B31" s="34">
        <v>2050000</v>
      </c>
      <c r="C31" s="34">
        <v>1788000</v>
      </c>
    </row>
    <row r="32" spans="1:4" x14ac:dyDescent="0.25">
      <c r="A32" s="4" t="s">
        <v>21</v>
      </c>
      <c r="B32" s="34">
        <v>40000</v>
      </c>
      <c r="C32" s="34">
        <v>40000</v>
      </c>
    </row>
    <row r="33" spans="1:3" x14ac:dyDescent="0.25">
      <c r="A33" s="4" t="s">
        <v>22</v>
      </c>
      <c r="B33" s="34">
        <v>660000</v>
      </c>
      <c r="C33" s="34">
        <v>1070000</v>
      </c>
    </row>
    <row r="34" spans="1:3" x14ac:dyDescent="0.25">
      <c r="A34" s="4" t="s">
        <v>23</v>
      </c>
      <c r="B34" s="34">
        <v>1923917</v>
      </c>
      <c r="C34" s="34">
        <v>4797917</v>
      </c>
    </row>
    <row r="35" spans="1:3" x14ac:dyDescent="0.25">
      <c r="A35" s="4" t="s">
        <v>24</v>
      </c>
      <c r="B35" s="34">
        <v>6215000</v>
      </c>
      <c r="C35" s="34">
        <v>6370000</v>
      </c>
    </row>
    <row r="36" spans="1:3" hidden="1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7733574</v>
      </c>
    </row>
    <row r="38" spans="1:3" x14ac:dyDescent="0.25">
      <c r="A38" s="3" t="s">
        <v>27</v>
      </c>
      <c r="B38" s="22">
        <f>+B39</f>
        <v>310000</v>
      </c>
      <c r="C38" s="22">
        <f>+C39</f>
        <v>310000</v>
      </c>
    </row>
    <row r="39" spans="1:3" x14ac:dyDescent="0.25">
      <c r="A39" s="4" t="s">
        <v>28</v>
      </c>
      <c r="B39" s="18">
        <v>310000</v>
      </c>
      <c r="C39" s="18">
        <v>310000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3" hidden="1" x14ac:dyDescent="0.25">
      <c r="A49" s="4" t="s">
        <v>38</v>
      </c>
    </row>
    <row r="50" spans="1:3" hidden="1" x14ac:dyDescent="0.25">
      <c r="A50" s="4" t="s">
        <v>39</v>
      </c>
    </row>
    <row r="51" spans="1:3" hidden="1" x14ac:dyDescent="0.25">
      <c r="A51" s="4" t="s">
        <v>40</v>
      </c>
    </row>
    <row r="52" spans="1:3" hidden="1" x14ac:dyDescent="0.25">
      <c r="A52" s="4" t="s">
        <v>41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3" t="s">
        <v>43</v>
      </c>
      <c r="B54" s="22">
        <f>+B55+B56+B57+B58+B59+B60+B61+B62+B63</f>
        <v>4210920</v>
      </c>
      <c r="C54" s="22">
        <f>+C55+C56+C57+C58+C59+C60+C61+C62+C63</f>
        <v>19626620</v>
      </c>
    </row>
    <row r="55" spans="1:3" x14ac:dyDescent="0.25">
      <c r="A55" s="4" t="s">
        <v>44</v>
      </c>
      <c r="B55" s="34">
        <v>2604500</v>
      </c>
      <c r="C55" s="34">
        <v>6277200</v>
      </c>
    </row>
    <row r="56" spans="1:3" x14ac:dyDescent="0.25">
      <c r="A56" s="4" t="s">
        <v>45</v>
      </c>
      <c r="B56" s="34">
        <v>494342</v>
      </c>
      <c r="C56" s="34">
        <v>569342</v>
      </c>
    </row>
    <row r="57" spans="1:3" x14ac:dyDescent="0.25">
      <c r="A57" s="4" t="s">
        <v>46</v>
      </c>
      <c r="B57" s="34">
        <v>65370</v>
      </c>
      <c r="C57" s="34">
        <v>65370</v>
      </c>
    </row>
    <row r="58" spans="1:3" x14ac:dyDescent="0.25">
      <c r="A58" s="4" t="s">
        <v>47</v>
      </c>
      <c r="B58" s="34">
        <v>164773</v>
      </c>
      <c r="C58" s="34">
        <v>9414773</v>
      </c>
    </row>
    <row r="59" spans="1:3" x14ac:dyDescent="0.25">
      <c r="A59" s="4" t="s">
        <v>48</v>
      </c>
      <c r="B59" s="34">
        <v>766935</v>
      </c>
      <c r="C59" s="34">
        <v>1309935</v>
      </c>
    </row>
    <row r="60" spans="1:3" x14ac:dyDescent="0.25">
      <c r="A60" s="4" t="s">
        <v>49</v>
      </c>
      <c r="B60" s="18">
        <v>100000</v>
      </c>
      <c r="C60" s="34">
        <v>100000</v>
      </c>
    </row>
    <row r="61" spans="1:3" x14ac:dyDescent="0.25">
      <c r="A61" s="4" t="s">
        <v>50</v>
      </c>
      <c r="B61" s="18">
        <v>15000</v>
      </c>
      <c r="C61" s="34">
        <v>15000</v>
      </c>
    </row>
    <row r="62" spans="1:3" x14ac:dyDescent="0.25">
      <c r="A62" s="4" t="s">
        <v>51</v>
      </c>
      <c r="C62" s="34">
        <v>1640000</v>
      </c>
    </row>
    <row r="63" spans="1:3" x14ac:dyDescent="0.25">
      <c r="A63" s="4" t="s">
        <v>52</v>
      </c>
      <c r="C63" s="34">
        <v>235000</v>
      </c>
    </row>
    <row r="64" spans="1:3" hidden="1" x14ac:dyDescent="0.25">
      <c r="A64" s="3" t="s">
        <v>53</v>
      </c>
      <c r="B64" s="18">
        <f>+B65+B66+B67+B68</f>
        <v>0</v>
      </c>
      <c r="C64" s="18">
        <v>0</v>
      </c>
    </row>
    <row r="65" spans="1:3" hidden="1" x14ac:dyDescent="0.25">
      <c r="A65" s="4" t="s">
        <v>54</v>
      </c>
      <c r="B65" s="18">
        <v>0</v>
      </c>
      <c r="C65" s="18">
        <v>0</v>
      </c>
    </row>
    <row r="66" spans="1:3" hidden="1" x14ac:dyDescent="0.25">
      <c r="A66" s="4" t="s">
        <v>55</v>
      </c>
      <c r="B66" s="18">
        <v>0</v>
      </c>
      <c r="C66" s="18">
        <v>0</v>
      </c>
    </row>
    <row r="67" spans="1:3" hidden="1" x14ac:dyDescent="0.25">
      <c r="A67" s="4" t="s">
        <v>56</v>
      </c>
      <c r="B67" s="18">
        <v>0</v>
      </c>
      <c r="C67" s="18">
        <v>0</v>
      </c>
    </row>
    <row r="68" spans="1:3" hidden="1" x14ac:dyDescent="0.25">
      <c r="A68" s="4" t="s">
        <v>57</v>
      </c>
      <c r="B68" s="18">
        <v>0</v>
      </c>
      <c r="C68" s="18">
        <v>0</v>
      </c>
    </row>
    <row r="69" spans="1:3" hidden="1" x14ac:dyDescent="0.25">
      <c r="A69" s="3" t="s">
        <v>58</v>
      </c>
      <c r="B69" s="18">
        <v>0</v>
      </c>
      <c r="C69" s="18">
        <v>0</v>
      </c>
    </row>
    <row r="70" spans="1:3" hidden="1" x14ac:dyDescent="0.25">
      <c r="A70" s="4" t="s">
        <v>59</v>
      </c>
      <c r="B70" s="18">
        <v>0</v>
      </c>
      <c r="C70" s="18">
        <v>0</v>
      </c>
    </row>
    <row r="71" spans="1:3" hidden="1" x14ac:dyDescent="0.25">
      <c r="A71" s="4" t="s">
        <v>60</v>
      </c>
      <c r="B71" s="18">
        <v>0</v>
      </c>
      <c r="C71" s="18">
        <v>0</v>
      </c>
    </row>
    <row r="72" spans="1:3" x14ac:dyDescent="0.25">
      <c r="A72" s="3" t="s">
        <v>167</v>
      </c>
      <c r="B72" s="18">
        <v>0</v>
      </c>
      <c r="C72" s="22">
        <f>+C75</f>
        <v>82650082.739999995</v>
      </c>
    </row>
    <row r="73" spans="1:3" hidden="1" x14ac:dyDescent="0.25">
      <c r="A73" s="4" t="s">
        <v>166</v>
      </c>
      <c r="B73" s="18">
        <v>0</v>
      </c>
      <c r="C73" s="18">
        <v>0</v>
      </c>
    </row>
    <row r="74" spans="1:3" hidden="1" x14ac:dyDescent="0.25">
      <c r="A74" s="4" t="s">
        <v>63</v>
      </c>
      <c r="B74" s="18">
        <v>0</v>
      </c>
      <c r="C74" s="18">
        <v>0</v>
      </c>
    </row>
    <row r="75" spans="1:3" x14ac:dyDescent="0.25">
      <c r="A75" s="4" t="s">
        <v>166</v>
      </c>
      <c r="C75" s="34">
        <v>82650082.739999995</v>
      </c>
    </row>
    <row r="76" spans="1:3" hidden="1" x14ac:dyDescent="0.25">
      <c r="A76" s="4" t="s">
        <v>64</v>
      </c>
      <c r="B76" s="18">
        <v>0</v>
      </c>
      <c r="C76" s="18">
        <v>0</v>
      </c>
    </row>
    <row r="77" spans="1:3" hidden="1" x14ac:dyDescent="0.25">
      <c r="A77" s="1" t="s">
        <v>67</v>
      </c>
      <c r="B77" s="18">
        <v>0</v>
      </c>
      <c r="C77" s="18">
        <v>0</v>
      </c>
    </row>
    <row r="78" spans="1:3" hidden="1" x14ac:dyDescent="0.25">
      <c r="A78" s="3" t="s">
        <v>68</v>
      </c>
      <c r="B78" s="18">
        <v>0</v>
      </c>
      <c r="C78" s="18">
        <v>0</v>
      </c>
    </row>
    <row r="79" spans="1:3" hidden="1" x14ac:dyDescent="0.25">
      <c r="A79" s="4" t="s">
        <v>69</v>
      </c>
      <c r="B79" s="18">
        <v>0</v>
      </c>
      <c r="C79" s="18">
        <v>0</v>
      </c>
    </row>
    <row r="80" spans="1:3" hidden="1" x14ac:dyDescent="0.25">
      <c r="A80" s="4" t="s">
        <v>70</v>
      </c>
      <c r="B80" s="18">
        <v>0</v>
      </c>
      <c r="C80" s="18">
        <v>0</v>
      </c>
    </row>
    <row r="81" spans="1:5" hidden="1" x14ac:dyDescent="0.25">
      <c r="A81" s="3" t="s">
        <v>71</v>
      </c>
      <c r="B81" s="18">
        <v>0</v>
      </c>
      <c r="C81" s="18">
        <v>0</v>
      </c>
    </row>
    <row r="82" spans="1:5" hidden="1" x14ac:dyDescent="0.25">
      <c r="A82" s="4" t="s">
        <v>72</v>
      </c>
      <c r="B82" s="18">
        <v>0</v>
      </c>
      <c r="C82" s="18">
        <v>0</v>
      </c>
    </row>
    <row r="83" spans="1:5" hidden="1" x14ac:dyDescent="0.25">
      <c r="A83" s="4" t="s">
        <v>73</v>
      </c>
      <c r="B83" s="18">
        <v>0</v>
      </c>
      <c r="C83" s="18">
        <v>0</v>
      </c>
    </row>
    <row r="84" spans="1:5" hidden="1" x14ac:dyDescent="0.25">
      <c r="A84" s="3" t="s">
        <v>74</v>
      </c>
      <c r="B84" s="18">
        <v>0</v>
      </c>
      <c r="C84" s="18">
        <v>0</v>
      </c>
    </row>
    <row r="85" spans="1:5" hidden="1" x14ac:dyDescent="0.25">
      <c r="A85" s="4" t="s">
        <v>75</v>
      </c>
      <c r="B85" s="18">
        <v>0</v>
      </c>
      <c r="C85" s="18">
        <v>0</v>
      </c>
      <c r="E85" s="35"/>
    </row>
    <row r="86" spans="1:5" x14ac:dyDescent="0.25">
      <c r="A86" s="28" t="s">
        <v>65</v>
      </c>
      <c r="B86" s="32">
        <f>+B54+B28+B18+B12+B38</f>
        <v>156000000</v>
      </c>
      <c r="C86" s="29">
        <f>+C54+C28+C18+C12+C39+C72</f>
        <v>264624296.74000001</v>
      </c>
      <c r="D86" s="25"/>
    </row>
    <row r="87" spans="1:5" x14ac:dyDescent="0.25">
      <c r="E87" s="25"/>
    </row>
    <row r="88" spans="1:5" x14ac:dyDescent="0.25">
      <c r="E88" s="25"/>
    </row>
    <row r="90" spans="1:5" x14ac:dyDescent="0.25">
      <c r="A90" t="s">
        <v>98</v>
      </c>
    </row>
    <row r="91" spans="1:5" x14ac:dyDescent="0.25">
      <c r="A91" t="s">
        <v>99</v>
      </c>
    </row>
    <row r="92" spans="1:5" x14ac:dyDescent="0.25">
      <c r="A92" s="23" t="s">
        <v>140</v>
      </c>
    </row>
    <row r="93" spans="1:5" x14ac:dyDescent="0.25">
      <c r="A93" t="s">
        <v>141</v>
      </c>
    </row>
    <row r="97" spans="1:1" ht="15.75" thickBot="1" x14ac:dyDescent="0.3"/>
    <row r="98" spans="1:1" ht="26.25" customHeight="1" thickBot="1" x14ac:dyDescent="0.3">
      <c r="A98" s="17" t="s">
        <v>95</v>
      </c>
    </row>
    <row r="99" spans="1:1" ht="33.75" customHeight="1" thickBot="1" x14ac:dyDescent="0.3">
      <c r="A99" s="15" t="s">
        <v>96</v>
      </c>
    </row>
    <row r="100" spans="1:1" ht="45.75" thickBot="1" x14ac:dyDescent="0.3">
      <c r="A100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39"/>
  <sheetViews>
    <sheetView showGridLines="0" tabSelected="1" topLeftCell="C32" zoomScale="70" zoomScaleNormal="70" workbookViewId="0">
      <selection activeCell="H135" sqref="H135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28.7109375" bestFit="1" customWidth="1"/>
    <col min="5" max="5" width="30.140625" bestFit="1" customWidth="1"/>
    <col min="6" max="6" width="17.42578125" bestFit="1" customWidth="1"/>
    <col min="7" max="7" width="18.28515625" bestFit="1" customWidth="1"/>
    <col min="8" max="8" width="49.28515625" bestFit="1" customWidth="1"/>
    <col min="9" max="9" width="37.28515625" bestFit="1" customWidth="1"/>
    <col min="10" max="10" width="18.5703125" bestFit="1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9.7109375" bestFit="1" customWidth="1"/>
  </cols>
  <sheetData>
    <row r="3" spans="3:18" ht="28.5" customHeight="1" x14ac:dyDescent="0.25">
      <c r="C3" s="78" t="s">
        <v>100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3:18" ht="21" customHeight="1" x14ac:dyDescent="0.25">
      <c r="C4" s="64" t="s">
        <v>101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8" ht="15.75" x14ac:dyDescent="0.25">
      <c r="C5" s="73">
        <v>2023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3:18" ht="15.75" customHeight="1" x14ac:dyDescent="0.25">
      <c r="C6" s="68" t="s">
        <v>92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3:18" ht="15.75" customHeight="1" x14ac:dyDescent="0.25">
      <c r="C7" s="69" t="s">
        <v>77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3:18" ht="15.75" customHeight="1" x14ac:dyDescent="0.25">
      <c r="C8" s="51"/>
      <c r="D8" s="82" t="s">
        <v>172</v>
      </c>
      <c r="E8" s="82"/>
      <c r="F8" s="82"/>
      <c r="G8" s="82"/>
      <c r="H8" s="82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3:18" ht="15.75" customHeight="1" x14ac:dyDescent="0.25">
      <c r="C9" s="51"/>
      <c r="D9" s="83" t="s">
        <v>115</v>
      </c>
      <c r="E9" s="83"/>
      <c r="F9" s="83"/>
      <c r="G9" s="83"/>
      <c r="H9" s="57" t="s">
        <v>116</v>
      </c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3:18" ht="15.75" customHeight="1" x14ac:dyDescent="0.25">
      <c r="C10" s="51"/>
      <c r="D10" s="80" t="s">
        <v>117</v>
      </c>
      <c r="E10" s="80"/>
      <c r="F10" s="80"/>
      <c r="G10" s="80"/>
      <c r="H10" s="58">
        <v>51820833.609999999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3:18" ht="15.75" customHeight="1" x14ac:dyDescent="0.25">
      <c r="C11" s="51"/>
      <c r="D11" s="80" t="s">
        <v>118</v>
      </c>
      <c r="E11" s="80"/>
      <c r="F11" s="80"/>
      <c r="G11" s="80"/>
      <c r="H11" s="59">
        <v>6279227.2000000002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3:18" ht="15.75" customHeight="1" x14ac:dyDescent="0.25">
      <c r="C12" s="51"/>
      <c r="D12" s="80" t="s">
        <v>168</v>
      </c>
      <c r="E12" s="80"/>
      <c r="F12" s="80"/>
      <c r="G12" s="80"/>
      <c r="H12" s="59">
        <v>2612300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3:18" ht="15.75" customHeight="1" x14ac:dyDescent="0.25">
      <c r="C13" s="51"/>
      <c r="D13" s="80" t="s">
        <v>119</v>
      </c>
      <c r="E13" s="80"/>
      <c r="F13" s="80"/>
      <c r="G13" s="80"/>
      <c r="H13" s="60">
        <v>38749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3:18" ht="15.75" customHeight="1" x14ac:dyDescent="0.25">
      <c r="C14" s="11"/>
      <c r="D14" s="80" t="s">
        <v>120</v>
      </c>
      <c r="E14" s="80"/>
      <c r="F14" s="80"/>
      <c r="G14" s="80"/>
      <c r="H14" s="60">
        <v>8100</v>
      </c>
      <c r="I14" s="54"/>
      <c r="J14" s="11"/>
      <c r="K14" s="11"/>
      <c r="L14" s="11"/>
      <c r="M14" s="11"/>
      <c r="N14" s="11"/>
      <c r="O14" s="11"/>
      <c r="P14" s="11"/>
      <c r="Q14" s="11"/>
      <c r="R14" s="11"/>
    </row>
    <row r="15" spans="3:18" ht="15.75" customHeight="1" x14ac:dyDescent="0.25">
      <c r="C15" s="11"/>
      <c r="D15" s="80" t="s">
        <v>121</v>
      </c>
      <c r="E15" s="80"/>
      <c r="F15" s="80"/>
      <c r="G15" s="80"/>
      <c r="H15" s="60">
        <v>589860.55000000005</v>
      </c>
      <c r="I15" s="55"/>
      <c r="J15" s="11"/>
      <c r="K15" s="11"/>
      <c r="L15" s="11"/>
      <c r="M15" s="11"/>
      <c r="N15" s="11"/>
      <c r="O15" s="11"/>
      <c r="P15" s="11"/>
      <c r="Q15" s="11"/>
      <c r="R15" s="11"/>
    </row>
    <row r="16" spans="3:18" ht="15.75" customHeight="1" x14ac:dyDescent="0.25">
      <c r="C16" s="11"/>
      <c r="D16" s="80" t="s">
        <v>122</v>
      </c>
      <c r="E16" s="80"/>
      <c r="F16" s="80"/>
      <c r="G16" s="80"/>
      <c r="H16" s="60">
        <v>504500</v>
      </c>
      <c r="I16" s="56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80" t="s">
        <v>123</v>
      </c>
      <c r="E17" s="80"/>
      <c r="F17" s="80"/>
      <c r="G17" s="80"/>
      <c r="H17" s="60">
        <v>3242333</v>
      </c>
      <c r="I17" s="56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80" t="s">
        <v>169</v>
      </c>
      <c r="E18" s="80"/>
      <c r="F18" s="80"/>
      <c r="G18" s="80"/>
      <c r="H18" s="60">
        <v>98100</v>
      </c>
      <c r="I18" s="56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80" t="s">
        <v>124</v>
      </c>
      <c r="E19" s="80"/>
      <c r="F19" s="80"/>
      <c r="G19" s="80"/>
      <c r="H19" s="60">
        <v>24100</v>
      </c>
      <c r="I19" s="56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80" t="s">
        <v>125</v>
      </c>
      <c r="E20" s="80"/>
      <c r="F20" s="80"/>
      <c r="G20" s="80"/>
      <c r="H20" s="60">
        <v>3450</v>
      </c>
      <c r="I20" s="56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80" t="s">
        <v>126</v>
      </c>
      <c r="E21" s="80"/>
      <c r="F21" s="80"/>
      <c r="G21" s="80"/>
      <c r="H21" s="60">
        <v>2041300</v>
      </c>
      <c r="I21" s="56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80" t="s">
        <v>127</v>
      </c>
      <c r="E22" s="80"/>
      <c r="F22" s="80"/>
      <c r="G22" s="80"/>
      <c r="H22" s="60">
        <v>179295</v>
      </c>
      <c r="I22" s="56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80" t="s">
        <v>128</v>
      </c>
      <c r="E23" s="80"/>
      <c r="F23" s="80"/>
      <c r="G23" s="80"/>
      <c r="H23" s="60">
        <v>270900</v>
      </c>
      <c r="I23" s="56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hidden="1" customHeight="1" x14ac:dyDescent="0.25">
      <c r="C24" s="11"/>
      <c r="D24" s="80" t="s">
        <v>129</v>
      </c>
      <c r="E24" s="80"/>
      <c r="F24" s="80"/>
      <c r="G24" s="80"/>
      <c r="H24" s="60">
        <v>0</v>
      </c>
      <c r="I24" s="56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hidden="1" customHeight="1" x14ac:dyDescent="0.25">
      <c r="C25" s="11"/>
      <c r="D25" s="80" t="s">
        <v>130</v>
      </c>
      <c r="E25" s="80"/>
      <c r="F25" s="80"/>
      <c r="G25" s="80"/>
      <c r="H25" s="60">
        <v>0</v>
      </c>
      <c r="I25" s="56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80" t="s">
        <v>131</v>
      </c>
      <c r="E26" s="80"/>
      <c r="F26" s="80"/>
      <c r="G26" s="80"/>
      <c r="H26" s="59">
        <v>313850</v>
      </c>
      <c r="I26" s="56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80" t="s">
        <v>132</v>
      </c>
      <c r="E27" s="80"/>
      <c r="F27" s="80"/>
      <c r="G27" s="80"/>
      <c r="H27" s="60">
        <v>67000</v>
      </c>
      <c r="I27" s="56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80" t="s">
        <v>170</v>
      </c>
      <c r="E28" s="80"/>
      <c r="F28" s="80"/>
      <c r="G28" s="80"/>
      <c r="H28" s="60">
        <v>7832.02</v>
      </c>
      <c r="I28" s="56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80" t="s">
        <v>134</v>
      </c>
      <c r="E29" s="80"/>
      <c r="F29" s="80"/>
      <c r="G29" s="80"/>
      <c r="H29" s="60">
        <v>62133.87</v>
      </c>
      <c r="I29" s="56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hidden="1" customHeight="1" x14ac:dyDescent="0.25">
      <c r="C30" s="11"/>
      <c r="D30" s="80" t="s">
        <v>133</v>
      </c>
      <c r="E30" s="80"/>
      <c r="F30" s="80"/>
      <c r="G30" s="80"/>
      <c r="H30" s="60">
        <v>0</v>
      </c>
      <c r="I30" s="56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80" t="s">
        <v>171</v>
      </c>
      <c r="E31" s="80"/>
      <c r="F31" s="80"/>
      <c r="G31" s="80"/>
      <c r="H31" s="60">
        <v>5632.3</v>
      </c>
      <c r="I31" s="56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x14ac:dyDescent="0.25">
      <c r="C32" s="11"/>
      <c r="D32" s="80" t="s">
        <v>134</v>
      </c>
      <c r="E32" s="80"/>
      <c r="F32" s="80"/>
      <c r="G32" s="80"/>
      <c r="H32" s="60">
        <v>20211.07</v>
      </c>
      <c r="I32" s="56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customHeight="1" x14ac:dyDescent="0.25">
      <c r="C33" s="11"/>
      <c r="D33" s="52"/>
      <c r="E33" s="52"/>
      <c r="F33" s="52"/>
      <c r="G33" s="52"/>
      <c r="H33" s="61"/>
      <c r="I33" s="56"/>
      <c r="J33" s="11"/>
      <c r="K33" s="11"/>
      <c r="L33" s="11"/>
      <c r="M33" s="11"/>
      <c r="N33" s="11"/>
      <c r="O33" s="11"/>
      <c r="P33" s="11"/>
      <c r="Q33" s="11"/>
      <c r="R33" s="11"/>
    </row>
    <row r="34" spans="3:19" ht="15.75" customHeight="1" thickBot="1" x14ac:dyDescent="0.3">
      <c r="C34" s="11"/>
      <c r="D34" s="81" t="s">
        <v>135</v>
      </c>
      <c r="E34" s="81"/>
      <c r="F34" s="81"/>
      <c r="G34" s="81"/>
      <c r="H34" s="62">
        <f>SUM(H10:H32)</f>
        <v>68189707.61999999</v>
      </c>
      <c r="I34" s="56"/>
      <c r="J34" s="11"/>
      <c r="K34" s="11"/>
      <c r="L34" s="11"/>
      <c r="M34" s="11"/>
      <c r="N34" s="11"/>
      <c r="O34" s="11"/>
      <c r="P34" s="11"/>
      <c r="Q34" s="11"/>
      <c r="R34" s="11"/>
    </row>
    <row r="35" spans="3:19" ht="15.75" thickTop="1" x14ac:dyDescent="0.25"/>
    <row r="36" spans="3:19" ht="25.5" customHeight="1" x14ac:dyDescent="0.25">
      <c r="C36" s="70" t="s">
        <v>66</v>
      </c>
      <c r="D36" s="71" t="s">
        <v>94</v>
      </c>
      <c r="E36" s="71" t="s">
        <v>93</v>
      </c>
      <c r="F36" s="75" t="s">
        <v>91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7"/>
    </row>
    <row r="37" spans="3:19" x14ac:dyDescent="0.25">
      <c r="C37" s="70"/>
      <c r="D37" s="72"/>
      <c r="E37" s="72"/>
      <c r="F37" s="12" t="s">
        <v>79</v>
      </c>
      <c r="G37" s="12" t="s">
        <v>80</v>
      </c>
      <c r="H37" s="12" t="s">
        <v>81</v>
      </c>
      <c r="I37" s="12" t="s">
        <v>82</v>
      </c>
      <c r="J37" s="13" t="s">
        <v>83</v>
      </c>
      <c r="K37" s="12" t="s">
        <v>84</v>
      </c>
      <c r="L37" s="13" t="s">
        <v>85</v>
      </c>
      <c r="M37" s="12" t="s">
        <v>86</v>
      </c>
      <c r="N37" s="12" t="s">
        <v>87</v>
      </c>
      <c r="O37" s="12" t="s">
        <v>88</v>
      </c>
      <c r="P37" s="12" t="s">
        <v>89</v>
      </c>
      <c r="Q37" s="13" t="s">
        <v>90</v>
      </c>
      <c r="R37" s="12" t="s">
        <v>78</v>
      </c>
    </row>
    <row r="38" spans="3:19" x14ac:dyDescent="0.25">
      <c r="C38" s="1" t="s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19" x14ac:dyDescent="0.25">
      <c r="C39" s="3" t="s">
        <v>1</v>
      </c>
      <c r="D39" s="22">
        <f>SUM(D40:D44)</f>
        <v>107287289</v>
      </c>
      <c r="E39" s="22">
        <f t="shared" ref="E39:Q39" si="0">SUM(E40:E44)</f>
        <v>114373003</v>
      </c>
      <c r="F39" s="22">
        <f t="shared" si="0"/>
        <v>6851413.1299999999</v>
      </c>
      <c r="G39" s="22">
        <f t="shared" si="0"/>
        <v>7162755.96</v>
      </c>
      <c r="H39" s="22">
        <f t="shared" si="0"/>
        <v>8061696.2199999988</v>
      </c>
      <c r="I39" s="22">
        <f t="shared" si="0"/>
        <v>7002927.1399999997</v>
      </c>
      <c r="J39" s="22">
        <f t="shared" si="0"/>
        <v>11190524.15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>+F39+G39+H39+I39+J39+K39+L39+M39+N39+O39+P39+Q39</f>
        <v>40269316.600000001</v>
      </c>
    </row>
    <row r="40" spans="3:19" x14ac:dyDescent="0.25">
      <c r="C40" s="4" t="s">
        <v>2</v>
      </c>
      <c r="D40" s="34">
        <v>79934500</v>
      </c>
      <c r="E40" s="34">
        <v>88123620</v>
      </c>
      <c r="F40" s="34">
        <v>5898983.3300000001</v>
      </c>
      <c r="G40" s="34">
        <v>6169602.0300000003</v>
      </c>
      <c r="H40" s="34">
        <v>5943770.29</v>
      </c>
      <c r="I40" s="34">
        <v>5868171.7699999996</v>
      </c>
      <c r="J40" s="34">
        <v>6063643.7699999996</v>
      </c>
      <c r="K40" s="34"/>
      <c r="L40" s="18"/>
      <c r="M40" s="18"/>
      <c r="N40" s="18"/>
      <c r="O40" s="34"/>
      <c r="P40" s="34"/>
      <c r="Q40" s="34"/>
      <c r="R40" s="25">
        <f>SUM(F40:Q40)</f>
        <v>29944171.189999998</v>
      </c>
    </row>
    <row r="41" spans="3:19" x14ac:dyDescent="0.25">
      <c r="C41" s="4" t="s">
        <v>3</v>
      </c>
      <c r="D41" s="34">
        <v>14360000</v>
      </c>
      <c r="E41" s="34">
        <v>12695594</v>
      </c>
      <c r="F41" s="34">
        <v>51000</v>
      </c>
      <c r="G41" s="34">
        <v>120884.76</v>
      </c>
      <c r="H41" s="34">
        <v>1227922.43</v>
      </c>
      <c r="I41" s="34">
        <v>236748.51</v>
      </c>
      <c r="J41" s="34">
        <v>4237820.75</v>
      </c>
      <c r="K41" s="34"/>
      <c r="L41" s="18"/>
      <c r="M41" s="18"/>
      <c r="N41" s="18"/>
      <c r="O41" s="34"/>
      <c r="P41" s="34"/>
      <c r="Q41" s="34"/>
      <c r="R41" s="25">
        <f>SUM(F41:Q41)</f>
        <v>5874376.4500000002</v>
      </c>
    </row>
    <row r="42" spans="3:19" x14ac:dyDescent="0.25">
      <c r="C42" s="4" t="s">
        <v>4</v>
      </c>
      <c r="D42" s="34">
        <v>360000</v>
      </c>
      <c r="E42" s="34"/>
      <c r="F42" s="18">
        <v>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30"/>
      <c r="R42" s="25">
        <f>SUM(F42:Q42)</f>
        <v>0</v>
      </c>
      <c r="S42" s="14"/>
    </row>
    <row r="43" spans="3:19" x14ac:dyDescent="0.25">
      <c r="C43" s="4" t="s">
        <v>5</v>
      </c>
      <c r="D43" s="34">
        <v>3584863</v>
      </c>
      <c r="E43" s="34">
        <v>3234863</v>
      </c>
      <c r="F43" s="34"/>
      <c r="G43" s="18"/>
      <c r="H43" s="34">
        <v>13499.77</v>
      </c>
      <c r="I43" s="18"/>
      <c r="J43" s="18"/>
      <c r="K43" s="18"/>
      <c r="L43" s="18"/>
      <c r="M43" s="18"/>
      <c r="N43" s="18"/>
      <c r="O43" s="18"/>
      <c r="P43" s="18"/>
      <c r="Q43" s="30"/>
      <c r="R43" s="25">
        <f t="shared" ref="R43:R54" si="1">SUM(F43:Q43)</f>
        <v>13499.77</v>
      </c>
    </row>
    <row r="44" spans="3:19" x14ac:dyDescent="0.25">
      <c r="C44" s="4" t="str">
        <f>+'P1 Presupuesto Aprobado'!A17</f>
        <v>2.1.5 - CONTRIBUCIONES A LA SEGURIDAD SOCIAL</v>
      </c>
      <c r="D44" s="34">
        <v>9047926</v>
      </c>
      <c r="E44" s="34">
        <v>10318926</v>
      </c>
      <c r="F44" s="34">
        <v>901429.8</v>
      </c>
      <c r="G44" s="34">
        <v>872269.17</v>
      </c>
      <c r="H44" s="34">
        <v>876503.73</v>
      </c>
      <c r="I44" s="34">
        <v>898006.86</v>
      </c>
      <c r="J44" s="34">
        <v>889059.63</v>
      </c>
      <c r="K44" s="34"/>
      <c r="L44" s="18"/>
      <c r="M44" s="18"/>
      <c r="N44" s="34"/>
      <c r="O44" s="34"/>
      <c r="P44" s="34"/>
      <c r="Q44" s="34"/>
      <c r="R44" s="25">
        <f t="shared" si="1"/>
        <v>4437269.1900000004</v>
      </c>
    </row>
    <row r="45" spans="3:19" s="23" customFormat="1" x14ac:dyDescent="0.25">
      <c r="C45" s="36" t="s">
        <v>114</v>
      </c>
      <c r="D45" s="22">
        <f>SUM(D46:D54)</f>
        <v>23852300</v>
      </c>
      <c r="E45" s="22">
        <f t="shared" ref="E45:Q45" si="2">SUM(E46:E54)</f>
        <v>23919600</v>
      </c>
      <c r="F45" s="22">
        <f t="shared" si="2"/>
        <v>642742.42999999993</v>
      </c>
      <c r="G45" s="22">
        <f t="shared" si="2"/>
        <v>766491.16</v>
      </c>
      <c r="H45" s="22">
        <f t="shared" si="2"/>
        <v>1178413.25</v>
      </c>
      <c r="I45" s="22">
        <f t="shared" si="2"/>
        <v>666442.04</v>
      </c>
      <c r="J45" s="22">
        <f>SUM(J46:J54)</f>
        <v>4126400.0100000002</v>
      </c>
      <c r="K45" s="22">
        <f t="shared" si="2"/>
        <v>0</v>
      </c>
      <c r="L45" s="22">
        <f t="shared" si="2"/>
        <v>0</v>
      </c>
      <c r="M45" s="22">
        <f t="shared" si="2"/>
        <v>0</v>
      </c>
      <c r="N45" s="22">
        <f t="shared" si="2"/>
        <v>0</v>
      </c>
      <c r="O45" s="22">
        <f t="shared" si="2"/>
        <v>0</v>
      </c>
      <c r="P45" s="22">
        <f t="shared" si="2"/>
        <v>0</v>
      </c>
      <c r="Q45" s="22">
        <f t="shared" si="2"/>
        <v>0</v>
      </c>
      <c r="R45" s="26">
        <f>SUM(F45:Q45)</f>
        <v>7380488.8900000006</v>
      </c>
    </row>
    <row r="46" spans="3:19" x14ac:dyDescent="0.25">
      <c r="C46" s="4" t="s">
        <v>8</v>
      </c>
      <c r="D46" s="34">
        <v>10142000</v>
      </c>
      <c r="E46" s="34">
        <v>10142000</v>
      </c>
      <c r="F46" s="34">
        <v>627073.07999999996</v>
      </c>
      <c r="G46" s="34">
        <v>737157.81</v>
      </c>
      <c r="H46" s="34">
        <v>751018.43</v>
      </c>
      <c r="I46" s="34">
        <v>208599.69</v>
      </c>
      <c r="J46" s="34">
        <v>1485721.59</v>
      </c>
      <c r="K46" s="34"/>
      <c r="L46" s="18"/>
      <c r="M46" s="18"/>
      <c r="N46" s="34"/>
      <c r="O46" s="34"/>
      <c r="P46" s="34"/>
      <c r="Q46" s="34"/>
      <c r="R46" s="25">
        <f t="shared" si="1"/>
        <v>3809570.6000000006</v>
      </c>
    </row>
    <row r="47" spans="3:19" x14ac:dyDescent="0.25">
      <c r="C47" s="4" t="s">
        <v>9</v>
      </c>
      <c r="D47" s="34">
        <v>1400000</v>
      </c>
      <c r="E47" s="34">
        <v>600000</v>
      </c>
      <c r="F47" s="18"/>
      <c r="G47" s="18"/>
      <c r="H47" s="18"/>
      <c r="I47" s="18"/>
      <c r="J47" s="18"/>
      <c r="K47" s="18"/>
      <c r="L47" s="18"/>
      <c r="M47" s="34"/>
      <c r="N47" s="34"/>
      <c r="O47" s="34"/>
      <c r="P47" s="34"/>
      <c r="Q47" s="34"/>
      <c r="R47" s="25">
        <f>SUM(F47:Q47)</f>
        <v>0</v>
      </c>
    </row>
    <row r="48" spans="3:19" x14ac:dyDescent="0.25">
      <c r="C48" s="4" t="s">
        <v>10</v>
      </c>
      <c r="D48" s="34">
        <v>1350000</v>
      </c>
      <c r="E48" s="34">
        <v>1025000</v>
      </c>
      <c r="F48" s="18"/>
      <c r="G48" s="34">
        <v>6810</v>
      </c>
      <c r="H48" s="18"/>
      <c r="I48" s="34">
        <v>53010</v>
      </c>
      <c r="J48" s="34">
        <v>431770</v>
      </c>
      <c r="K48" s="18"/>
      <c r="L48" s="18"/>
      <c r="M48" s="34"/>
      <c r="N48" s="18"/>
      <c r="O48" s="34"/>
      <c r="P48" s="18"/>
      <c r="Q48" s="34"/>
      <c r="R48" s="25">
        <f t="shared" si="1"/>
        <v>491590</v>
      </c>
    </row>
    <row r="49" spans="3:18" x14ac:dyDescent="0.25">
      <c r="C49" s="4" t="s">
        <v>11</v>
      </c>
      <c r="D49" s="34">
        <v>220000</v>
      </c>
      <c r="E49" s="34">
        <v>220000</v>
      </c>
      <c r="F49" s="18"/>
      <c r="G49" s="18"/>
      <c r="H49" s="18"/>
      <c r="I49" s="18"/>
      <c r="J49" s="18"/>
      <c r="K49" s="34"/>
      <c r="L49" s="18"/>
      <c r="M49" s="34"/>
      <c r="O49" s="34"/>
      <c r="P49" s="34"/>
      <c r="Q49" s="34"/>
      <c r="R49" s="25">
        <f>SUM(F49:Q49)</f>
        <v>0</v>
      </c>
    </row>
    <row r="50" spans="3:18" x14ac:dyDescent="0.25">
      <c r="C50" s="4" t="s">
        <v>12</v>
      </c>
      <c r="D50" s="34">
        <v>215000</v>
      </c>
      <c r="E50" s="34">
        <v>425000</v>
      </c>
      <c r="F50" s="18"/>
      <c r="G50" s="18"/>
      <c r="H50" s="34">
        <v>17000</v>
      </c>
      <c r="I50" s="18"/>
      <c r="J50" s="34">
        <v>161896</v>
      </c>
      <c r="K50" s="18"/>
      <c r="L50" s="18"/>
      <c r="M50" s="18"/>
      <c r="N50" s="18"/>
      <c r="O50" s="34"/>
      <c r="P50" s="34"/>
      <c r="Q50" s="34"/>
      <c r="R50" s="25">
        <f t="shared" si="1"/>
        <v>178896</v>
      </c>
    </row>
    <row r="51" spans="3:18" x14ac:dyDescent="0.25">
      <c r="C51" s="4" t="s">
        <v>13</v>
      </c>
      <c r="D51" s="34">
        <v>850000</v>
      </c>
      <c r="E51" s="34">
        <v>1020000</v>
      </c>
      <c r="F51" s="34">
        <v>15669.35</v>
      </c>
      <c r="G51" s="34">
        <v>22523.35</v>
      </c>
      <c r="H51" s="34">
        <v>409144.82</v>
      </c>
      <c r="I51" s="34">
        <v>23764.35</v>
      </c>
      <c r="J51" s="34">
        <v>396326.17</v>
      </c>
      <c r="K51" s="18"/>
      <c r="L51" s="18"/>
      <c r="M51" s="34"/>
      <c r="N51" s="34"/>
      <c r="O51" s="34"/>
      <c r="P51" s="34"/>
      <c r="Q51" s="34"/>
      <c r="R51" s="25">
        <f t="shared" si="1"/>
        <v>867428.04</v>
      </c>
    </row>
    <row r="52" spans="3:18" x14ac:dyDescent="0.25">
      <c r="C52" s="4" t="s">
        <v>14</v>
      </c>
      <c r="D52" s="34">
        <v>550000</v>
      </c>
      <c r="E52" s="34">
        <v>655300</v>
      </c>
      <c r="F52" s="18"/>
      <c r="G52" s="18"/>
      <c r="H52" s="34">
        <v>1250</v>
      </c>
      <c r="I52" s="34">
        <v>186368</v>
      </c>
      <c r="J52" s="18"/>
      <c r="K52" s="34"/>
      <c r="L52" s="18"/>
      <c r="M52" s="34"/>
      <c r="N52" s="34"/>
      <c r="O52" s="34"/>
      <c r="P52" s="34"/>
      <c r="Q52" s="34"/>
      <c r="R52" s="25">
        <f t="shared" si="1"/>
        <v>187618</v>
      </c>
    </row>
    <row r="53" spans="3:18" x14ac:dyDescent="0.25">
      <c r="C53" s="4" t="s">
        <v>15</v>
      </c>
      <c r="D53" s="34">
        <v>2275300</v>
      </c>
      <c r="E53" s="34">
        <v>4252800</v>
      </c>
      <c r="F53" s="18"/>
      <c r="G53" s="18"/>
      <c r="H53" s="18"/>
      <c r="I53" s="34">
        <v>194700</v>
      </c>
      <c r="J53" s="34">
        <v>1500236.25</v>
      </c>
      <c r="K53" s="34"/>
      <c r="L53" s="18"/>
      <c r="M53" s="34"/>
      <c r="N53" s="34"/>
      <c r="O53" s="34"/>
      <c r="P53" s="34"/>
      <c r="Q53" s="34"/>
      <c r="R53" s="25">
        <f t="shared" si="1"/>
        <v>1694936.25</v>
      </c>
    </row>
    <row r="54" spans="3:18" x14ac:dyDescent="0.25">
      <c r="C54" s="4" t="s">
        <v>16</v>
      </c>
      <c r="D54" s="34">
        <v>6850000</v>
      </c>
      <c r="E54" s="34">
        <v>5579500</v>
      </c>
      <c r="F54" s="18"/>
      <c r="G54" s="18"/>
      <c r="H54" s="18"/>
      <c r="I54" s="18"/>
      <c r="J54" s="34">
        <v>150450</v>
      </c>
      <c r="K54" s="34"/>
      <c r="L54" s="18"/>
      <c r="M54" s="34"/>
      <c r="N54" s="18"/>
      <c r="O54" s="34"/>
      <c r="P54" s="34"/>
      <c r="Q54" s="34"/>
      <c r="R54" s="25">
        <f t="shared" si="1"/>
        <v>150450</v>
      </c>
    </row>
    <row r="55" spans="3:18" x14ac:dyDescent="0.25">
      <c r="C55" s="4"/>
      <c r="D55" s="34"/>
      <c r="E55" s="34"/>
      <c r="F55" s="18"/>
      <c r="G55" s="18"/>
      <c r="H55" s="18"/>
      <c r="I55" s="18"/>
      <c r="J55" s="34"/>
      <c r="K55" s="34"/>
      <c r="L55" s="18"/>
      <c r="M55" s="34"/>
      <c r="N55" s="18"/>
      <c r="O55" s="34"/>
      <c r="P55" s="34"/>
      <c r="Q55" s="34"/>
      <c r="R55" s="25"/>
    </row>
    <row r="56" spans="3:18" x14ac:dyDescent="0.25">
      <c r="C56" s="4"/>
      <c r="D56" s="34"/>
      <c r="E56" s="34"/>
      <c r="F56" s="18"/>
      <c r="G56" s="18"/>
      <c r="H56" s="18"/>
      <c r="I56" s="18"/>
      <c r="J56" s="34"/>
      <c r="K56" s="34"/>
      <c r="L56" s="18"/>
      <c r="M56" s="34"/>
      <c r="N56" s="18"/>
      <c r="O56" s="34"/>
      <c r="P56" s="34"/>
      <c r="Q56" s="34"/>
      <c r="R56" s="25"/>
    </row>
    <row r="57" spans="3:18" x14ac:dyDescent="0.25">
      <c r="C57" s="4"/>
      <c r="D57" s="34"/>
      <c r="E57" s="34"/>
      <c r="F57" s="18"/>
      <c r="G57" s="18"/>
      <c r="H57" s="18"/>
      <c r="I57" s="18"/>
      <c r="J57" s="34"/>
      <c r="K57" s="34"/>
      <c r="L57" s="18"/>
      <c r="M57" s="34"/>
      <c r="N57" s="18"/>
      <c r="O57" s="34"/>
      <c r="P57" s="34"/>
      <c r="Q57" s="34"/>
      <c r="R57" s="25"/>
    </row>
    <row r="58" spans="3:18" x14ac:dyDescent="0.25">
      <c r="C58" s="4"/>
      <c r="D58" s="34"/>
      <c r="E58" s="34"/>
      <c r="F58" s="18"/>
      <c r="G58" s="18"/>
      <c r="H58" s="18"/>
      <c r="I58" s="18"/>
      <c r="J58" s="34"/>
      <c r="K58" s="34"/>
      <c r="L58" s="18"/>
      <c r="M58" s="34"/>
      <c r="N58" s="18"/>
      <c r="O58" s="34"/>
      <c r="P58" s="34"/>
      <c r="Q58" s="34"/>
      <c r="R58" s="25"/>
    </row>
    <row r="59" spans="3:18" x14ac:dyDescent="0.25">
      <c r="C59" s="4"/>
      <c r="D59" s="34"/>
      <c r="E59" s="34"/>
      <c r="F59" s="18"/>
      <c r="G59" s="18"/>
      <c r="H59" s="18"/>
      <c r="I59" s="18"/>
      <c r="J59" s="34"/>
      <c r="K59" s="34"/>
      <c r="L59" s="18"/>
      <c r="M59" s="34"/>
      <c r="N59" s="18"/>
      <c r="O59" s="34"/>
      <c r="P59" s="34"/>
      <c r="Q59" s="34"/>
      <c r="R59" s="25"/>
    </row>
    <row r="60" spans="3:18" x14ac:dyDescent="0.25">
      <c r="C60" s="4"/>
      <c r="D60" s="34"/>
      <c r="E60" s="34"/>
      <c r="F60" s="18"/>
      <c r="G60" s="18"/>
      <c r="H60" s="18"/>
      <c r="I60" s="18"/>
      <c r="J60" s="34"/>
      <c r="K60" s="34"/>
      <c r="L60" s="18"/>
      <c r="M60" s="34"/>
      <c r="N60" s="18"/>
      <c r="O60" s="34"/>
      <c r="P60" s="34"/>
      <c r="Q60" s="34"/>
      <c r="R60" s="25"/>
    </row>
    <row r="61" spans="3:18" x14ac:dyDescent="0.25">
      <c r="C61" s="4"/>
      <c r="D61" s="34"/>
      <c r="E61" s="34"/>
      <c r="F61" s="18"/>
      <c r="G61" s="18"/>
      <c r="H61" s="18"/>
      <c r="I61" s="18"/>
      <c r="J61" s="34"/>
      <c r="K61" s="34"/>
      <c r="L61" s="18"/>
      <c r="M61" s="34"/>
      <c r="N61" s="18"/>
      <c r="O61" s="34"/>
      <c r="P61" s="34"/>
      <c r="Q61" s="34"/>
      <c r="R61" s="25"/>
    </row>
    <row r="62" spans="3:18" x14ac:dyDescent="0.25">
      <c r="C62" s="4"/>
      <c r="D62" s="34"/>
      <c r="E62" s="34"/>
      <c r="F62" s="18"/>
      <c r="G62" s="18"/>
      <c r="H62" s="18"/>
      <c r="I62" s="18"/>
      <c r="J62" s="34"/>
      <c r="K62" s="34"/>
      <c r="L62" s="18"/>
      <c r="M62" s="34"/>
      <c r="N62" s="18"/>
      <c r="O62" s="34"/>
      <c r="P62" s="34"/>
      <c r="Q62" s="34"/>
      <c r="R62" s="25"/>
    </row>
    <row r="63" spans="3:18" x14ac:dyDescent="0.25">
      <c r="C63" s="4"/>
      <c r="D63" s="34"/>
      <c r="E63" s="34"/>
      <c r="F63" s="18"/>
      <c r="G63" s="18"/>
      <c r="H63" s="18"/>
      <c r="I63" s="18"/>
      <c r="J63" s="34"/>
      <c r="K63" s="34"/>
      <c r="L63" s="18"/>
      <c r="M63" s="34"/>
      <c r="N63" s="18"/>
      <c r="O63" s="34"/>
      <c r="P63" s="34"/>
      <c r="Q63" s="34"/>
      <c r="R63" s="25"/>
    </row>
    <row r="64" spans="3:18" x14ac:dyDescent="0.25">
      <c r="C64" s="70" t="s">
        <v>66</v>
      </c>
      <c r="D64" s="71" t="s">
        <v>94</v>
      </c>
      <c r="E64" s="71" t="s">
        <v>93</v>
      </c>
      <c r="F64" s="75" t="s">
        <v>91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7"/>
    </row>
    <row r="65" spans="3:18" x14ac:dyDescent="0.25">
      <c r="C65" s="70"/>
      <c r="D65" s="72"/>
      <c r="E65" s="72"/>
      <c r="F65" s="12" t="s">
        <v>79</v>
      </c>
      <c r="G65" s="12" t="s">
        <v>80</v>
      </c>
      <c r="H65" s="12" t="s">
        <v>81</v>
      </c>
      <c r="I65" s="12" t="s">
        <v>82</v>
      </c>
      <c r="J65" s="13" t="s">
        <v>83</v>
      </c>
      <c r="K65" s="12" t="s">
        <v>84</v>
      </c>
      <c r="L65" s="13" t="s">
        <v>85</v>
      </c>
      <c r="M65" s="12" t="s">
        <v>86</v>
      </c>
      <c r="N65" s="12" t="s">
        <v>87</v>
      </c>
      <c r="O65" s="12" t="s">
        <v>88</v>
      </c>
      <c r="P65" s="12" t="s">
        <v>89</v>
      </c>
      <c r="Q65" s="13" t="s">
        <v>90</v>
      </c>
      <c r="R65" s="12" t="s">
        <v>78</v>
      </c>
    </row>
    <row r="66" spans="3:18" x14ac:dyDescent="0.25">
      <c r="C66" s="3" t="s">
        <v>17</v>
      </c>
      <c r="D66" s="22">
        <f>+D67+D68+D69+D70+D71+D72+D73+D74+D75</f>
        <v>20339491</v>
      </c>
      <c r="E66" s="22">
        <f>+E67+E68+E69+E70+E71+E72+E73+E74+E75</f>
        <v>23744991</v>
      </c>
      <c r="F66" s="18">
        <v>0</v>
      </c>
      <c r="G66" s="22">
        <f>+G67+G68+G69+G70+G71+G72+G73+G74</f>
        <v>0</v>
      </c>
      <c r="H66" s="22">
        <f t="shared" ref="H66:P66" si="3">+H67+H68+H69+H70+H71+H72+H73+H74+H75</f>
        <v>724781.41</v>
      </c>
      <c r="I66" s="22">
        <f t="shared" si="3"/>
        <v>895129.15000000014</v>
      </c>
      <c r="J66" s="22">
        <f t="shared" si="3"/>
        <v>1078340.3</v>
      </c>
      <c r="K66" s="22">
        <f t="shared" si="3"/>
        <v>0</v>
      </c>
      <c r="L66" s="22">
        <f t="shared" si="3"/>
        <v>0</v>
      </c>
      <c r="M66" s="22">
        <f t="shared" si="3"/>
        <v>0</v>
      </c>
      <c r="N66" s="22">
        <f t="shared" si="3"/>
        <v>0</v>
      </c>
      <c r="O66" s="22">
        <f t="shared" si="3"/>
        <v>0</v>
      </c>
      <c r="P66" s="22">
        <f t="shared" si="3"/>
        <v>0</v>
      </c>
      <c r="Q66" s="22">
        <f>+Q67+Q68+Q69+Q71+Q73+Q75+Q72+Q70+Q74</f>
        <v>0</v>
      </c>
      <c r="R66" s="26">
        <f>SUM(F66:Q66)</f>
        <v>2698250.8600000003</v>
      </c>
    </row>
    <row r="67" spans="3:18" x14ac:dyDescent="0.25">
      <c r="C67" s="4" t="s">
        <v>18</v>
      </c>
      <c r="D67" s="34">
        <v>495000</v>
      </c>
      <c r="E67" s="34">
        <v>1095000</v>
      </c>
      <c r="F67" s="18"/>
      <c r="G67" s="18"/>
      <c r="H67" s="34">
        <v>148804.20000000001</v>
      </c>
      <c r="I67" s="34">
        <v>132504.79999999999</v>
      </c>
      <c r="J67" s="34">
        <v>263904</v>
      </c>
      <c r="K67" s="34"/>
      <c r="L67" s="18"/>
      <c r="M67" s="34"/>
      <c r="N67" s="34"/>
      <c r="O67" s="34"/>
      <c r="P67" s="18"/>
      <c r="Q67" s="34"/>
      <c r="R67" s="25">
        <f t="shared" ref="R67:R75" si="4">SUM(F67:Q67)</f>
        <v>545213</v>
      </c>
    </row>
    <row r="68" spans="3:18" x14ac:dyDescent="0.25">
      <c r="C68" s="4" t="s">
        <v>19</v>
      </c>
      <c r="D68" s="34">
        <v>1615000</v>
      </c>
      <c r="E68" s="34">
        <v>850500</v>
      </c>
      <c r="F68" s="18"/>
      <c r="G68" s="18"/>
      <c r="H68" s="18"/>
      <c r="I68" s="18"/>
      <c r="J68" s="34">
        <v>95059.62</v>
      </c>
      <c r="K68" s="18"/>
      <c r="L68" s="18"/>
      <c r="M68" s="34"/>
      <c r="N68" s="34"/>
      <c r="O68" s="18"/>
      <c r="P68" s="18"/>
      <c r="Q68" s="18"/>
      <c r="R68" s="25">
        <f t="shared" si="4"/>
        <v>95059.62</v>
      </c>
    </row>
    <row r="69" spans="3:18" x14ac:dyDescent="0.25">
      <c r="C69" s="4" t="s">
        <v>20</v>
      </c>
      <c r="D69" s="34">
        <v>2050000</v>
      </c>
      <c r="E69" s="34">
        <v>1788000</v>
      </c>
      <c r="F69" s="18"/>
      <c r="G69" s="18"/>
      <c r="H69" s="34">
        <v>106169.06</v>
      </c>
      <c r="I69" s="34">
        <v>56737.58</v>
      </c>
      <c r="J69" s="34">
        <v>261968</v>
      </c>
      <c r="K69" s="34"/>
      <c r="L69" s="18"/>
      <c r="M69" s="34"/>
      <c r="N69" s="18"/>
      <c r="O69" s="18"/>
      <c r="P69" s="34"/>
      <c r="Q69" s="34"/>
      <c r="R69" s="25">
        <f t="shared" si="4"/>
        <v>424874.64</v>
      </c>
    </row>
    <row r="70" spans="3:18" x14ac:dyDescent="0.25">
      <c r="C70" s="4" t="s">
        <v>21</v>
      </c>
      <c r="D70" s="34">
        <v>40000</v>
      </c>
      <c r="E70" s="34">
        <v>40000</v>
      </c>
      <c r="F70" s="18"/>
      <c r="G70" s="18"/>
      <c r="H70" s="18"/>
      <c r="I70" s="18"/>
      <c r="J70" s="18"/>
      <c r="K70" s="18"/>
      <c r="L70" s="18"/>
      <c r="M70" s="18"/>
      <c r="N70" s="34"/>
      <c r="O70" s="18"/>
      <c r="P70" s="18"/>
      <c r="Q70" s="18"/>
      <c r="R70" s="25">
        <f t="shared" si="4"/>
        <v>0</v>
      </c>
    </row>
    <row r="71" spans="3:18" x14ac:dyDescent="0.25">
      <c r="C71" s="4" t="s">
        <v>22</v>
      </c>
      <c r="D71" s="34">
        <v>660000</v>
      </c>
      <c r="E71" s="34">
        <v>1070000</v>
      </c>
      <c r="F71" s="18"/>
      <c r="G71" s="18"/>
      <c r="H71" s="18"/>
      <c r="I71" s="34">
        <v>114783.83</v>
      </c>
      <c r="J71" s="18"/>
      <c r="K71" s="34"/>
      <c r="L71" s="18"/>
      <c r="M71" s="34"/>
      <c r="N71" s="18"/>
      <c r="O71" s="34"/>
      <c r="P71" s="18"/>
      <c r="Q71" s="18"/>
      <c r="R71" s="25">
        <f t="shared" si="4"/>
        <v>114783.83</v>
      </c>
    </row>
    <row r="72" spans="3:18" x14ac:dyDescent="0.25">
      <c r="C72" s="4" t="s">
        <v>23</v>
      </c>
      <c r="D72" s="34">
        <v>1923917</v>
      </c>
      <c r="E72" s="34">
        <v>4797917</v>
      </c>
      <c r="F72" s="18"/>
      <c r="G72" s="18"/>
      <c r="H72" s="18"/>
      <c r="I72" s="34">
        <v>20955.62</v>
      </c>
      <c r="J72" s="34">
        <v>19618.68</v>
      </c>
      <c r="K72" s="18"/>
      <c r="L72" s="18"/>
      <c r="M72" s="34"/>
      <c r="N72" s="18"/>
      <c r="O72" s="34"/>
      <c r="P72" s="34"/>
      <c r="Q72" s="34"/>
      <c r="R72" s="25">
        <f>SUM(F72:Q72)</f>
        <v>40574.300000000003</v>
      </c>
    </row>
    <row r="73" spans="3:18" x14ac:dyDescent="0.25">
      <c r="C73" s="4" t="s">
        <v>24</v>
      </c>
      <c r="D73" s="34">
        <v>6215000</v>
      </c>
      <c r="E73" s="34">
        <v>6370000</v>
      </c>
      <c r="F73" s="18"/>
      <c r="G73" s="18"/>
      <c r="H73" s="34">
        <v>193300</v>
      </c>
      <c r="I73" s="34">
        <v>2102.2600000000002</v>
      </c>
      <c r="J73" s="34">
        <v>386600</v>
      </c>
      <c r="K73" s="34"/>
      <c r="L73" s="18"/>
      <c r="M73" s="34"/>
      <c r="N73" s="34"/>
      <c r="O73" s="34"/>
      <c r="P73" s="34"/>
      <c r="Q73" s="34"/>
      <c r="R73" s="25">
        <f t="shared" si="4"/>
        <v>582002.26</v>
      </c>
    </row>
    <row r="74" spans="3:18" hidden="1" x14ac:dyDescent="0.25">
      <c r="C74" s="4" t="s">
        <v>25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6">
        <f>SUM(F74:Q74)</f>
        <v>0</v>
      </c>
    </row>
    <row r="75" spans="3:18" x14ac:dyDescent="0.25">
      <c r="C75" s="4" t="s">
        <v>26</v>
      </c>
      <c r="D75" s="34">
        <v>7340574</v>
      </c>
      <c r="E75" s="34">
        <v>7733574</v>
      </c>
      <c r="F75" s="18"/>
      <c r="G75" s="18"/>
      <c r="H75" s="34">
        <v>276508.15000000002</v>
      </c>
      <c r="I75" s="34">
        <v>568045.06000000006</v>
      </c>
      <c r="J75" s="34">
        <v>51190</v>
      </c>
      <c r="K75" s="34"/>
      <c r="L75" s="18"/>
      <c r="M75" s="34"/>
      <c r="N75" s="34"/>
      <c r="O75" s="34"/>
      <c r="P75" s="34"/>
      <c r="Q75" s="34"/>
      <c r="R75" s="25">
        <f t="shared" si="4"/>
        <v>895743.21000000008</v>
      </c>
    </row>
    <row r="76" spans="3:18" x14ac:dyDescent="0.25">
      <c r="C76" s="3" t="s">
        <v>27</v>
      </c>
      <c r="D76" s="22">
        <f>+D77</f>
        <v>310000</v>
      </c>
      <c r="E76" s="22">
        <f>+E77</f>
        <v>310000</v>
      </c>
      <c r="F76" s="18">
        <v>0</v>
      </c>
      <c r="G76" s="18">
        <v>0</v>
      </c>
      <c r="H76" s="22">
        <f>+H77+H78+H79+H80+H81+H82+H83+H84</f>
        <v>0</v>
      </c>
      <c r="I76" s="22">
        <f>+I77+I78+I79+I80+I81+I82+I83+I84</f>
        <v>0</v>
      </c>
      <c r="J76" s="22"/>
      <c r="K76" s="22"/>
      <c r="L76" s="22">
        <f>+L77</f>
        <v>0</v>
      </c>
      <c r="M76" s="22">
        <f>+M77+M78+M79+M80+M81+M82+M83+M84</f>
        <v>0</v>
      </c>
      <c r="N76" s="18">
        <f>+N77+N78+N79+N80+N81+N82+N83+N84</f>
        <v>0</v>
      </c>
      <c r="O76" s="18">
        <f>+O77+O78+O79+O80+O81+O82+O83+O84</f>
        <v>0</v>
      </c>
      <c r="P76" s="18">
        <f>+P77+P78+P79+P80+P81+P82+P83+P84</f>
        <v>0</v>
      </c>
      <c r="Q76" s="18">
        <f t="shared" ref="Q76" si="5">+Q77+Q78+Q79+Q80+Q81+Q82+Q83+Q84</f>
        <v>0</v>
      </c>
      <c r="R76" s="25">
        <f t="shared" ref="R76:R81" si="6">SUM(F76:Q76)</f>
        <v>0</v>
      </c>
    </row>
    <row r="77" spans="3:18" x14ac:dyDescent="0.25">
      <c r="C77" s="4" t="s">
        <v>28</v>
      </c>
      <c r="D77" s="34">
        <v>310000</v>
      </c>
      <c r="E77" s="34">
        <v>310000</v>
      </c>
      <c r="F77" s="18">
        <v>0</v>
      </c>
      <c r="G77" s="18">
        <v>0</v>
      </c>
      <c r="H77" s="18"/>
      <c r="I77" s="18"/>
      <c r="J77" s="22"/>
      <c r="K77" s="18"/>
      <c r="L77" s="18"/>
      <c r="M77" s="34"/>
      <c r="N77" s="18"/>
      <c r="O77" s="18"/>
      <c r="P77" s="18"/>
      <c r="Q77" s="18"/>
      <c r="R77" s="25"/>
    </row>
    <row r="78" spans="3:18" hidden="1" x14ac:dyDescent="0.25">
      <c r="C78" s="4" t="s">
        <v>29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ref="N78:N91" si="7">+N79+N80+N81+N82+N83+N84+N85+N86</f>
        <v>0</v>
      </c>
      <c r="O78" s="18">
        <v>0</v>
      </c>
      <c r="P78" s="18">
        <v>0</v>
      </c>
      <c r="Q78" s="18">
        <v>0</v>
      </c>
      <c r="R78" s="25">
        <f t="shared" si="6"/>
        <v>0</v>
      </c>
    </row>
    <row r="79" spans="3:18" hidden="1" x14ac:dyDescent="0.25">
      <c r="C79" s="4" t="s">
        <v>30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7"/>
        <v>0</v>
      </c>
      <c r="O79" s="18">
        <v>0</v>
      </c>
      <c r="P79" s="18">
        <v>0</v>
      </c>
      <c r="Q79" s="18">
        <v>0</v>
      </c>
      <c r="R79" s="25">
        <f t="shared" si="6"/>
        <v>0</v>
      </c>
    </row>
    <row r="80" spans="3:18" hidden="1" x14ac:dyDescent="0.25">
      <c r="C80" s="4" t="s">
        <v>31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7"/>
        <v>0</v>
      </c>
      <c r="O80" s="18">
        <v>0</v>
      </c>
      <c r="P80" s="18">
        <v>0</v>
      </c>
      <c r="Q80" s="18">
        <v>0</v>
      </c>
      <c r="R80" s="25">
        <f t="shared" si="6"/>
        <v>0</v>
      </c>
    </row>
    <row r="81" spans="3:18" hidden="1" x14ac:dyDescent="0.25">
      <c r="C81" s="4" t="s">
        <v>32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22"/>
      <c r="K81" s="18">
        <v>0</v>
      </c>
      <c r="L81" s="18">
        <v>0</v>
      </c>
      <c r="M81" s="18">
        <v>0</v>
      </c>
      <c r="N81" s="18">
        <f t="shared" si="7"/>
        <v>0</v>
      </c>
      <c r="O81" s="18">
        <v>0</v>
      </c>
      <c r="P81" s="18">
        <v>0</v>
      </c>
      <c r="Q81" s="18">
        <v>0</v>
      </c>
      <c r="R81" s="25">
        <f t="shared" si="6"/>
        <v>0</v>
      </c>
    </row>
    <row r="82" spans="3:18" hidden="1" x14ac:dyDescent="0.25">
      <c r="C82" s="4" t="s">
        <v>33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2"/>
      <c r="K82" s="18">
        <v>0</v>
      </c>
      <c r="L82" s="18">
        <v>0</v>
      </c>
      <c r="M82" s="18">
        <v>0</v>
      </c>
      <c r="N82" s="18">
        <f t="shared" si="7"/>
        <v>0</v>
      </c>
      <c r="O82" s="18">
        <v>0</v>
      </c>
      <c r="P82" s="18">
        <v>0</v>
      </c>
      <c r="Q82" s="18">
        <v>0</v>
      </c>
      <c r="R82" s="25">
        <f t="shared" ref="R82:R112" si="8">SUM(F82:Q82)</f>
        <v>0</v>
      </c>
    </row>
    <row r="83" spans="3:18" hidden="1" x14ac:dyDescent="0.25">
      <c r="C83" s="4" t="s">
        <v>34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22"/>
      <c r="K83" s="18">
        <v>0</v>
      </c>
      <c r="L83" s="18">
        <v>0</v>
      </c>
      <c r="M83" s="18">
        <v>0</v>
      </c>
      <c r="N83" s="18">
        <f t="shared" si="7"/>
        <v>0</v>
      </c>
      <c r="O83" s="18">
        <v>0</v>
      </c>
      <c r="P83" s="18">
        <v>0</v>
      </c>
      <c r="Q83" s="18">
        <v>0</v>
      </c>
      <c r="R83" s="25">
        <f t="shared" si="8"/>
        <v>0</v>
      </c>
    </row>
    <row r="84" spans="3:18" hidden="1" x14ac:dyDescent="0.25">
      <c r="C84" s="4" t="s">
        <v>35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2"/>
      <c r="K84" s="18">
        <v>0</v>
      </c>
      <c r="L84" s="18">
        <v>0</v>
      </c>
      <c r="M84" s="18">
        <v>0</v>
      </c>
      <c r="N84" s="18">
        <f t="shared" si="7"/>
        <v>0</v>
      </c>
      <c r="O84" s="18">
        <v>0</v>
      </c>
      <c r="P84" s="18">
        <v>0</v>
      </c>
      <c r="Q84" s="18">
        <v>0</v>
      </c>
      <c r="R84" s="25">
        <f t="shared" si="8"/>
        <v>0</v>
      </c>
    </row>
    <row r="85" spans="3:18" hidden="1" x14ac:dyDescent="0.25">
      <c r="C85" s="3" t="s">
        <v>36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2"/>
      <c r="K85" s="18">
        <v>0</v>
      </c>
      <c r="L85" s="18">
        <v>0</v>
      </c>
      <c r="M85" s="18">
        <v>0</v>
      </c>
      <c r="N85" s="18">
        <f t="shared" si="7"/>
        <v>0</v>
      </c>
      <c r="O85" s="18">
        <v>0</v>
      </c>
      <c r="P85" s="18">
        <v>0</v>
      </c>
      <c r="Q85" s="18">
        <v>0</v>
      </c>
      <c r="R85" s="25">
        <f t="shared" si="8"/>
        <v>0</v>
      </c>
    </row>
    <row r="86" spans="3:18" hidden="1" x14ac:dyDescent="0.25">
      <c r="C86" s="4" t="s">
        <v>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22"/>
      <c r="K86" s="18">
        <v>0</v>
      </c>
      <c r="L86" s="18">
        <v>0</v>
      </c>
      <c r="M86" s="18">
        <v>0</v>
      </c>
      <c r="N86" s="18">
        <f t="shared" si="7"/>
        <v>0</v>
      </c>
      <c r="O86" s="18">
        <v>0</v>
      </c>
      <c r="P86" s="18">
        <v>0</v>
      </c>
      <c r="Q86" s="18">
        <v>0</v>
      </c>
      <c r="R86" s="25">
        <f t="shared" si="8"/>
        <v>0</v>
      </c>
    </row>
    <row r="87" spans="3:18" hidden="1" x14ac:dyDescent="0.25">
      <c r="C87" s="4" t="s">
        <v>38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22"/>
      <c r="K87" s="18">
        <v>0</v>
      </c>
      <c r="L87" s="18">
        <v>0</v>
      </c>
      <c r="M87" s="18">
        <v>0</v>
      </c>
      <c r="N87" s="18">
        <f t="shared" si="7"/>
        <v>0</v>
      </c>
      <c r="O87" s="18">
        <v>0</v>
      </c>
      <c r="P87" s="18">
        <v>0</v>
      </c>
      <c r="Q87" s="18">
        <v>0</v>
      </c>
      <c r="R87" s="25">
        <f t="shared" si="8"/>
        <v>0</v>
      </c>
    </row>
    <row r="88" spans="3:18" hidden="1" x14ac:dyDescent="0.25">
      <c r="C88" s="4" t="s">
        <v>39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2"/>
      <c r="K88" s="18">
        <v>0</v>
      </c>
      <c r="L88" s="18">
        <v>0</v>
      </c>
      <c r="M88" s="18">
        <v>0</v>
      </c>
      <c r="N88" s="18">
        <f t="shared" si="7"/>
        <v>0</v>
      </c>
      <c r="O88" s="18">
        <v>0</v>
      </c>
      <c r="P88" s="18">
        <v>0</v>
      </c>
      <c r="Q88" s="18">
        <v>0</v>
      </c>
      <c r="R88" s="25">
        <f t="shared" si="8"/>
        <v>0</v>
      </c>
    </row>
    <row r="89" spans="3:18" hidden="1" x14ac:dyDescent="0.25">
      <c r="C89" s="4" t="s">
        <v>40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22"/>
      <c r="K89" s="18">
        <v>0</v>
      </c>
      <c r="L89" s="18">
        <v>0</v>
      </c>
      <c r="M89" s="18">
        <v>0</v>
      </c>
      <c r="N89" s="18">
        <f t="shared" si="7"/>
        <v>0</v>
      </c>
      <c r="O89" s="18">
        <v>0</v>
      </c>
      <c r="P89" s="18">
        <v>0</v>
      </c>
      <c r="Q89" s="18">
        <v>0</v>
      </c>
      <c r="R89" s="25">
        <f t="shared" si="8"/>
        <v>0</v>
      </c>
    </row>
    <row r="90" spans="3:18" hidden="1" x14ac:dyDescent="0.25">
      <c r="C90" s="4" t="s">
        <v>41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22"/>
      <c r="K90" s="18">
        <v>0</v>
      </c>
      <c r="L90" s="18">
        <v>0</v>
      </c>
      <c r="M90" s="18">
        <v>0</v>
      </c>
      <c r="N90" s="18">
        <f t="shared" si="7"/>
        <v>0</v>
      </c>
      <c r="O90" s="18">
        <v>0</v>
      </c>
      <c r="P90" s="18">
        <v>0</v>
      </c>
      <c r="Q90" s="18">
        <v>0</v>
      </c>
      <c r="R90" s="25">
        <f t="shared" si="8"/>
        <v>0</v>
      </c>
    </row>
    <row r="91" spans="3:18" hidden="1" x14ac:dyDescent="0.25">
      <c r="C91" s="4" t="s">
        <v>42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2"/>
      <c r="K91" s="18">
        <v>0</v>
      </c>
      <c r="L91" s="18">
        <v>0</v>
      </c>
      <c r="M91" s="18">
        <v>0</v>
      </c>
      <c r="N91" s="18">
        <f t="shared" si="7"/>
        <v>0</v>
      </c>
      <c r="O91" s="18">
        <v>0</v>
      </c>
      <c r="P91" s="18">
        <v>0</v>
      </c>
      <c r="Q91" s="18">
        <v>0</v>
      </c>
      <c r="R91" s="25">
        <f t="shared" si="8"/>
        <v>0</v>
      </c>
    </row>
    <row r="92" spans="3:18" x14ac:dyDescent="0.25">
      <c r="C92" s="3" t="s">
        <v>43</v>
      </c>
      <c r="D92" s="22">
        <f>+D93+D94+D95+D96+D97+D98+D99+D100+D101</f>
        <v>4210920</v>
      </c>
      <c r="E92" s="22">
        <f>+E93+E94+E95+E96+E97+E98+E99+E100+E101</f>
        <v>19626620</v>
      </c>
      <c r="F92" s="18">
        <v>0</v>
      </c>
      <c r="G92" s="18">
        <v>0</v>
      </c>
      <c r="H92" s="22">
        <f t="shared" ref="H92:P92" si="9">+H93+H94+H95+H96+H97+H98+H99+H100+H101+H102+H103+H104+H106</f>
        <v>82600</v>
      </c>
      <c r="I92" s="22">
        <f>+I93+I94+I95+I96+I97+I98+I99+I100+I101+I102+I103+I104+I106</f>
        <v>367489.76</v>
      </c>
      <c r="J92" s="22">
        <f>+J93+J94+J95+J96+J97+J98+J99+J100+J101+J102+J103+J104+J106</f>
        <v>340371.3</v>
      </c>
      <c r="K92" s="22">
        <f>+K93+K94+K95+K96+K97+K98</f>
        <v>0</v>
      </c>
      <c r="L92" s="22">
        <f>+L93+L97+L101</f>
        <v>0</v>
      </c>
      <c r="M92" s="22">
        <f>+M93+M94+M95+M96+M97+M98+M99+M100+M101+M102+M103+M104+M106</f>
        <v>0</v>
      </c>
      <c r="N92" s="22">
        <f t="shared" si="9"/>
        <v>0</v>
      </c>
      <c r="O92" s="22">
        <f>+O93+O94+O95+O96+O97+O98+O99+O100+O101+O102+O103+O104+O106</f>
        <v>0</v>
      </c>
      <c r="P92" s="22">
        <f t="shared" si="9"/>
        <v>0</v>
      </c>
      <c r="Q92" s="22">
        <f>+Q93+Q94+Q95+Q96+Q97+Q98+Q101</f>
        <v>0</v>
      </c>
      <c r="R92" s="26">
        <f t="shared" si="8"/>
        <v>790461.06</v>
      </c>
    </row>
    <row r="93" spans="3:18" x14ac:dyDescent="0.25">
      <c r="C93" s="4" t="s">
        <v>44</v>
      </c>
      <c r="D93" s="34">
        <v>2604500</v>
      </c>
      <c r="E93" s="34">
        <v>6277200</v>
      </c>
      <c r="F93" s="18">
        <v>0</v>
      </c>
      <c r="G93" s="18">
        <v>0</v>
      </c>
      <c r="H93" s="34">
        <v>59000</v>
      </c>
      <c r="I93" s="34">
        <v>338483</v>
      </c>
      <c r="J93" s="34">
        <v>180254.22</v>
      </c>
      <c r="K93" s="34"/>
      <c r="L93" s="30"/>
      <c r="M93" s="34"/>
      <c r="N93" s="18"/>
      <c r="O93" s="34"/>
      <c r="P93" s="18"/>
      <c r="Q93" s="34"/>
      <c r="R93" s="25">
        <f t="shared" si="8"/>
        <v>577737.22</v>
      </c>
    </row>
    <row r="94" spans="3:18" x14ac:dyDescent="0.25">
      <c r="C94" s="4" t="s">
        <v>45</v>
      </c>
      <c r="D94" s="34">
        <v>494342</v>
      </c>
      <c r="E94" s="34">
        <v>569342</v>
      </c>
      <c r="F94" s="18"/>
      <c r="G94" s="18">
        <v>0</v>
      </c>
      <c r="H94" s="18">
        <v>0</v>
      </c>
      <c r="I94" s="18"/>
      <c r="J94" s="18"/>
      <c r="K94" s="18"/>
      <c r="L94" s="22"/>
      <c r="M94" s="34"/>
      <c r="N94" s="18"/>
      <c r="O94" s="18"/>
      <c r="P94" s="18"/>
      <c r="Q94" s="18"/>
      <c r="R94" s="25">
        <f t="shared" si="8"/>
        <v>0</v>
      </c>
    </row>
    <row r="95" spans="3:18" x14ac:dyDescent="0.25">
      <c r="C95" s="4" t="s">
        <v>46</v>
      </c>
      <c r="D95" s="34">
        <v>65370</v>
      </c>
      <c r="E95" s="34">
        <v>65370</v>
      </c>
      <c r="F95" s="18">
        <v>0</v>
      </c>
      <c r="G95" s="18">
        <v>0</v>
      </c>
      <c r="H95" s="18">
        <v>0</v>
      </c>
      <c r="I95" s="18"/>
      <c r="J95" s="18"/>
      <c r="K95" s="18"/>
      <c r="L95" s="22"/>
      <c r="M95" s="18"/>
      <c r="N95" s="18"/>
      <c r="O95" s="18"/>
      <c r="P95" s="18"/>
      <c r="Q95" s="18"/>
      <c r="R95" s="25">
        <f t="shared" si="8"/>
        <v>0</v>
      </c>
    </row>
    <row r="96" spans="3:18" x14ac:dyDescent="0.25">
      <c r="C96" s="4" t="s">
        <v>47</v>
      </c>
      <c r="D96" s="34">
        <v>164773</v>
      </c>
      <c r="E96" s="34">
        <v>9414773</v>
      </c>
      <c r="F96" s="18">
        <v>0</v>
      </c>
      <c r="G96" s="18">
        <v>0</v>
      </c>
      <c r="H96" s="18">
        <v>0</v>
      </c>
      <c r="I96" s="18"/>
      <c r="J96" s="18"/>
      <c r="K96" s="18"/>
      <c r="L96" s="22"/>
      <c r="M96" s="18"/>
      <c r="N96" s="18"/>
      <c r="O96" s="18"/>
      <c r="P96" s="18"/>
      <c r="Q96" s="18"/>
      <c r="R96" s="25">
        <f t="shared" si="8"/>
        <v>0</v>
      </c>
    </row>
    <row r="97" spans="3:18" x14ac:dyDescent="0.25">
      <c r="C97" s="4" t="s">
        <v>48</v>
      </c>
      <c r="D97" s="34">
        <v>766935</v>
      </c>
      <c r="E97" s="34">
        <v>1309935</v>
      </c>
      <c r="F97" s="18">
        <v>0</v>
      </c>
      <c r="G97" s="18">
        <v>0</v>
      </c>
      <c r="H97" s="34">
        <v>23600</v>
      </c>
      <c r="I97" s="34">
        <v>3481</v>
      </c>
      <c r="J97" s="34">
        <v>160117.07999999999</v>
      </c>
      <c r="K97" s="34"/>
      <c r="L97" s="30"/>
      <c r="M97" s="18"/>
      <c r="N97" s="18"/>
      <c r="O97" s="34"/>
      <c r="P97" s="34"/>
      <c r="Q97" s="34"/>
      <c r="R97" s="25">
        <f t="shared" si="8"/>
        <v>187198.07999999999</v>
      </c>
    </row>
    <row r="98" spans="3:18" x14ac:dyDescent="0.25">
      <c r="C98" s="4" t="s">
        <v>49</v>
      </c>
      <c r="D98" s="34">
        <v>100000</v>
      </c>
      <c r="E98" s="34">
        <v>100000</v>
      </c>
      <c r="F98" s="18">
        <v>0</v>
      </c>
      <c r="G98" s="18">
        <v>0</v>
      </c>
      <c r="H98" s="18"/>
      <c r="I98" s="18"/>
      <c r="J98" s="18"/>
      <c r="K98" s="34"/>
      <c r="L98" s="22"/>
      <c r="M98" s="18"/>
      <c r="N98" s="18"/>
      <c r="O98" s="34"/>
      <c r="P98" s="18"/>
      <c r="Q98" s="18"/>
      <c r="R98" s="25">
        <f t="shared" si="8"/>
        <v>0</v>
      </c>
    </row>
    <row r="99" spans="3:18" x14ac:dyDescent="0.25">
      <c r="C99" s="4" t="s">
        <v>50</v>
      </c>
      <c r="D99" s="34">
        <v>15000</v>
      </c>
      <c r="E99" s="34">
        <v>15000</v>
      </c>
      <c r="F99" s="18">
        <v>0</v>
      </c>
      <c r="G99" s="18">
        <v>0</v>
      </c>
      <c r="H99" s="18"/>
      <c r="I99" s="18"/>
      <c r="J99" s="18"/>
      <c r="K99" s="18"/>
      <c r="L99" s="22"/>
      <c r="M99" s="18"/>
      <c r="N99" s="18"/>
      <c r="O99" s="18"/>
      <c r="P99" s="18"/>
      <c r="Q99" s="18"/>
      <c r="R99" s="25">
        <f>SUM(F99:Q99)</f>
        <v>0</v>
      </c>
    </row>
    <row r="100" spans="3:18" x14ac:dyDescent="0.25">
      <c r="C100" s="4" t="s">
        <v>51</v>
      </c>
      <c r="D100" s="18"/>
      <c r="E100" s="34">
        <v>1640000</v>
      </c>
      <c r="F100" s="18">
        <v>0</v>
      </c>
      <c r="G100" s="18">
        <v>0</v>
      </c>
      <c r="H100" s="18"/>
      <c r="I100" s="18"/>
      <c r="J100" s="18"/>
      <c r="K100" s="18"/>
      <c r="L100" s="22"/>
      <c r="M100" s="18"/>
      <c r="N100" s="18"/>
      <c r="O100" s="18"/>
      <c r="P100" s="18"/>
      <c r="Q100" s="18"/>
      <c r="R100" s="25">
        <f>SUM(F100:Q100)</f>
        <v>0</v>
      </c>
    </row>
    <row r="101" spans="3:18" x14ac:dyDescent="0.25">
      <c r="C101" s="4" t="s">
        <v>52</v>
      </c>
      <c r="D101" s="18"/>
      <c r="E101" s="34">
        <v>235000</v>
      </c>
      <c r="F101" s="18">
        <v>0</v>
      </c>
      <c r="G101" s="18">
        <v>0</v>
      </c>
      <c r="H101" s="18"/>
      <c r="I101" s="34">
        <v>25525.759999999998</v>
      </c>
      <c r="J101" s="18"/>
      <c r="K101" s="18"/>
      <c r="L101" s="30"/>
      <c r="M101" s="18"/>
      <c r="N101" s="18"/>
      <c r="O101" s="34"/>
      <c r="P101" s="18"/>
      <c r="Q101" s="18"/>
      <c r="R101" s="25">
        <f>SUM(F101:Q101)</f>
        <v>25525.759999999998</v>
      </c>
    </row>
    <row r="102" spans="3:18" hidden="1" x14ac:dyDescent="0.25">
      <c r="C102" s="3" t="s">
        <v>53</v>
      </c>
      <c r="D102" s="18">
        <f>+D103+D104+D105+D106</f>
        <v>0</v>
      </c>
      <c r="E102" s="18">
        <v>0</v>
      </c>
      <c r="F102" s="18">
        <v>0</v>
      </c>
      <c r="G102" s="18">
        <v>0</v>
      </c>
      <c r="H102" s="18"/>
      <c r="I102" s="18"/>
      <c r="J102" s="18"/>
      <c r="K102" s="18"/>
      <c r="L102" s="22"/>
      <c r="M102" s="18"/>
      <c r="N102" s="18"/>
      <c r="O102" s="18"/>
      <c r="P102" s="18"/>
      <c r="Q102" s="18"/>
      <c r="R102" s="25">
        <f t="shared" ref="R102:R109" si="10">SUM(F102:Q102)</f>
        <v>0</v>
      </c>
    </row>
    <row r="103" spans="3:18" hidden="1" x14ac:dyDescent="0.25">
      <c r="C103" s="4" t="s">
        <v>54</v>
      </c>
      <c r="D103" s="18">
        <v>0</v>
      </c>
      <c r="E103" s="18">
        <v>0</v>
      </c>
      <c r="F103" s="18">
        <v>0</v>
      </c>
      <c r="G103" s="18">
        <v>0</v>
      </c>
      <c r="H103" s="18"/>
      <c r="I103" s="18"/>
      <c r="J103" s="18"/>
      <c r="K103" s="18"/>
      <c r="L103" s="22"/>
      <c r="M103" s="18"/>
      <c r="N103" s="18"/>
      <c r="O103" s="18"/>
      <c r="P103" s="18"/>
      <c r="Q103" s="18"/>
      <c r="R103" s="25">
        <f t="shared" si="10"/>
        <v>0</v>
      </c>
    </row>
    <row r="104" spans="3:18" hidden="1" x14ac:dyDescent="0.25">
      <c r="C104" s="4" t="s">
        <v>55</v>
      </c>
      <c r="D104" s="18">
        <v>0</v>
      </c>
      <c r="E104" s="18">
        <v>0</v>
      </c>
      <c r="F104" s="18">
        <v>0</v>
      </c>
      <c r="G104" s="18">
        <v>0</v>
      </c>
      <c r="H104" s="18"/>
      <c r="I104" s="18"/>
      <c r="J104" s="18"/>
      <c r="K104" s="18"/>
      <c r="L104" s="22"/>
      <c r="M104" s="18"/>
      <c r="N104" s="18"/>
      <c r="O104" s="18"/>
      <c r="P104" s="18"/>
      <c r="Q104" s="18"/>
      <c r="R104" s="25">
        <f t="shared" si="10"/>
        <v>0</v>
      </c>
    </row>
    <row r="105" spans="3:18" hidden="1" x14ac:dyDescent="0.25">
      <c r="C105" s="4" t="s">
        <v>56</v>
      </c>
      <c r="D105" s="18">
        <v>0</v>
      </c>
      <c r="E105" s="18">
        <v>0</v>
      </c>
      <c r="F105" s="18">
        <v>0</v>
      </c>
      <c r="G105" s="18">
        <v>0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25">
        <f t="shared" si="10"/>
        <v>0</v>
      </c>
    </row>
    <row r="106" spans="3:18" hidden="1" x14ac:dyDescent="0.25">
      <c r="C106" s="4" t="s">
        <v>57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25">
        <f t="shared" si="10"/>
        <v>0</v>
      </c>
    </row>
    <row r="107" spans="3:18" hidden="1" x14ac:dyDescent="0.25">
      <c r="C107" s="3" t="s">
        <v>58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0"/>
        <v>0</v>
      </c>
    </row>
    <row r="108" spans="3:18" hidden="1" x14ac:dyDescent="0.25">
      <c r="C108" s="4" t="s">
        <v>59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0"/>
        <v>0</v>
      </c>
    </row>
    <row r="109" spans="3:18" hidden="1" x14ac:dyDescent="0.25">
      <c r="C109" s="4" t="s">
        <v>60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0"/>
        <v>0</v>
      </c>
    </row>
    <row r="110" spans="3:18" s="23" customFormat="1" hidden="1" x14ac:dyDescent="0.25">
      <c r="C110" s="3" t="s">
        <v>61</v>
      </c>
      <c r="D110" s="22">
        <v>0</v>
      </c>
      <c r="E110" s="22">
        <f>+E113</f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5">
        <f>SUM(F110:Q110)</f>
        <v>0</v>
      </c>
    </row>
    <row r="111" spans="3:18" hidden="1" x14ac:dyDescent="0.25">
      <c r="C111" s="4" t="s">
        <v>62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8"/>
        <v>0</v>
      </c>
    </row>
    <row r="112" spans="3:18" hidden="1" x14ac:dyDescent="0.25">
      <c r="C112" s="4" t="s">
        <v>63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25">
        <f t="shared" si="8"/>
        <v>0</v>
      </c>
    </row>
    <row r="113" spans="3:18" hidden="1" x14ac:dyDescent="0.25">
      <c r="C113" s="4" t="s">
        <v>64</v>
      </c>
      <c r="D113" s="18">
        <v>0</v>
      </c>
      <c r="E113" s="18"/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5">
        <f>SUM(F113:Q113)</f>
        <v>0</v>
      </c>
    </row>
    <row r="114" spans="3:18" hidden="1" x14ac:dyDescent="0.25">
      <c r="C114" s="1" t="s">
        <v>67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2">
        <f>SUM(F114:Q114)</f>
        <v>0</v>
      </c>
    </row>
    <row r="115" spans="3:18" hidden="1" x14ac:dyDescent="0.25">
      <c r="C115" s="3" t="s">
        <v>68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25">
        <f t="shared" ref="R115:R122" si="11">SUM(F115:Q115)</f>
        <v>0</v>
      </c>
    </row>
    <row r="116" spans="3:18" hidden="1" x14ac:dyDescent="0.25">
      <c r="C116" s="4" t="s">
        <v>69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25">
        <f t="shared" si="11"/>
        <v>0</v>
      </c>
    </row>
    <row r="117" spans="3:18" hidden="1" x14ac:dyDescent="0.25">
      <c r="C117" s="4" t="s">
        <v>70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25">
        <f t="shared" si="11"/>
        <v>0</v>
      </c>
    </row>
    <row r="118" spans="3:18" hidden="1" x14ac:dyDescent="0.25">
      <c r="C118" s="3" t="s">
        <v>71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25">
        <f t="shared" si="11"/>
        <v>0</v>
      </c>
    </row>
    <row r="119" spans="3:18" hidden="1" x14ac:dyDescent="0.25">
      <c r="C119" s="4" t="s">
        <v>72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25">
        <f t="shared" si="11"/>
        <v>0</v>
      </c>
    </row>
    <row r="120" spans="3:18" hidden="1" x14ac:dyDescent="0.25">
      <c r="C120" s="4" t="s">
        <v>73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25">
        <f t="shared" si="11"/>
        <v>0</v>
      </c>
    </row>
    <row r="121" spans="3:18" hidden="1" x14ac:dyDescent="0.25">
      <c r="C121" s="3" t="s">
        <v>74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25">
        <f t="shared" si="11"/>
        <v>0</v>
      </c>
    </row>
    <row r="122" spans="3:18" hidden="1" x14ac:dyDescent="0.25">
      <c r="C122" s="4" t="s">
        <v>75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25">
        <f t="shared" si="11"/>
        <v>0</v>
      </c>
    </row>
    <row r="123" spans="3:18" x14ac:dyDescent="0.25">
      <c r="C123" s="3" t="s">
        <v>167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25"/>
    </row>
    <row r="124" spans="3:18" x14ac:dyDescent="0.25">
      <c r="C124" s="4" t="s">
        <v>166</v>
      </c>
      <c r="D124" s="18"/>
      <c r="E124" s="49">
        <f>+E125</f>
        <v>82650082.739999995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25"/>
    </row>
    <row r="125" spans="3:18" x14ac:dyDescent="0.25">
      <c r="C125" s="4"/>
      <c r="D125" s="18"/>
      <c r="E125" s="34">
        <v>82650082.739999995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25"/>
    </row>
    <row r="126" spans="3:18" x14ac:dyDescent="0.25">
      <c r="C126" s="63" t="s">
        <v>65</v>
      </c>
      <c r="D126" s="32">
        <f>+D92+D76+D66+D39+D45</f>
        <v>156000000</v>
      </c>
      <c r="E126" s="32">
        <f>+E92+E76+E66+E39+E45+E110+E124</f>
        <v>264624296.74000001</v>
      </c>
      <c r="F126" s="31">
        <f t="shared" ref="F126:Q126" si="12">+F92+F76+F66+F39+F45</f>
        <v>7494155.5599999996</v>
      </c>
      <c r="G126" s="31">
        <f t="shared" si="12"/>
        <v>7929247.1200000001</v>
      </c>
      <c r="H126" s="31">
        <f t="shared" si="12"/>
        <v>10047490.879999999</v>
      </c>
      <c r="I126" s="31">
        <f t="shared" si="12"/>
        <v>8931988.0899999999</v>
      </c>
      <c r="J126" s="31">
        <f t="shared" si="12"/>
        <v>16735635.76</v>
      </c>
      <c r="K126" s="31">
        <f t="shared" si="12"/>
        <v>0</v>
      </c>
      <c r="L126" s="31">
        <f t="shared" si="12"/>
        <v>0</v>
      </c>
      <c r="M126" s="31">
        <f t="shared" si="12"/>
        <v>0</v>
      </c>
      <c r="N126" s="31">
        <f t="shared" si="12"/>
        <v>0</v>
      </c>
      <c r="O126" s="31">
        <f t="shared" si="12"/>
        <v>0</v>
      </c>
      <c r="P126" s="31">
        <f t="shared" si="12"/>
        <v>0</v>
      </c>
      <c r="Q126" s="31">
        <f t="shared" si="12"/>
        <v>0</v>
      </c>
      <c r="R126" s="31">
        <f>+F126+G126+H126+I126+J126+K126+L126+M126+N126+O126+P126+Q126</f>
        <v>51138517.409999996</v>
      </c>
    </row>
    <row r="132" spans="3:10" x14ac:dyDescent="0.25">
      <c r="C132" t="s">
        <v>102</v>
      </c>
      <c r="D132" s="18"/>
      <c r="H132" t="s">
        <v>111</v>
      </c>
      <c r="I132" s="24"/>
      <c r="J132" s="24"/>
    </row>
    <row r="133" spans="3:10" x14ac:dyDescent="0.25">
      <c r="C133" t="s">
        <v>107</v>
      </c>
      <c r="D133" s="18"/>
      <c r="I133" s="24" t="s">
        <v>108</v>
      </c>
      <c r="J133" s="24"/>
    </row>
    <row r="134" spans="3:10" x14ac:dyDescent="0.25">
      <c r="C134" s="23" t="s">
        <v>109</v>
      </c>
      <c r="D134" s="18"/>
      <c r="I134" s="27" t="s">
        <v>136</v>
      </c>
      <c r="J134" s="24"/>
    </row>
    <row r="135" spans="3:10" x14ac:dyDescent="0.25">
      <c r="C135" t="s">
        <v>137</v>
      </c>
      <c r="D135" s="18"/>
      <c r="I135" s="24" t="s">
        <v>110</v>
      </c>
      <c r="J135" s="24"/>
    </row>
    <row r="136" spans="3:10" ht="15.75" thickBot="1" x14ac:dyDescent="0.3"/>
    <row r="137" spans="3:10" ht="15.75" thickBot="1" x14ac:dyDescent="0.3">
      <c r="C137" s="17" t="s">
        <v>95</v>
      </c>
    </row>
    <row r="138" spans="3:10" ht="30.75" thickBot="1" x14ac:dyDescent="0.3">
      <c r="C138" s="15" t="s">
        <v>96</v>
      </c>
    </row>
    <row r="139" spans="3:10" ht="60.75" thickBot="1" x14ac:dyDescent="0.3">
      <c r="C139" s="16" t="s">
        <v>97</v>
      </c>
    </row>
  </sheetData>
  <mergeCells count="39">
    <mergeCell ref="C64:C65"/>
    <mergeCell ref="D64:D65"/>
    <mergeCell ref="E64:E65"/>
    <mergeCell ref="F64:R64"/>
    <mergeCell ref="D28:G28"/>
    <mergeCell ref="D29:G29"/>
    <mergeCell ref="D30:G30"/>
    <mergeCell ref="D31:G31"/>
    <mergeCell ref="D32:G32"/>
    <mergeCell ref="D23:G23"/>
    <mergeCell ref="D24:G24"/>
    <mergeCell ref="D8:H8"/>
    <mergeCell ref="D9:G9"/>
    <mergeCell ref="D10:G10"/>
    <mergeCell ref="D11:G11"/>
    <mergeCell ref="D12:G12"/>
    <mergeCell ref="D13:G13"/>
    <mergeCell ref="D14:G14"/>
    <mergeCell ref="D15:G15"/>
    <mergeCell ref="D19:G19"/>
    <mergeCell ref="D16:G16"/>
    <mergeCell ref="D17:G17"/>
    <mergeCell ref="D18:G18"/>
    <mergeCell ref="F36:R36"/>
    <mergeCell ref="C3:R3"/>
    <mergeCell ref="C4:R4"/>
    <mergeCell ref="C36:C37"/>
    <mergeCell ref="D36:D37"/>
    <mergeCell ref="E36:E37"/>
    <mergeCell ref="C5:R5"/>
    <mergeCell ref="C6:R6"/>
    <mergeCell ref="D25:G25"/>
    <mergeCell ref="D26:G26"/>
    <mergeCell ref="D27:G27"/>
    <mergeCell ref="D34:G34"/>
    <mergeCell ref="C7:R7"/>
    <mergeCell ref="D20:G20"/>
    <mergeCell ref="D21:G21"/>
    <mergeCell ref="D22:G22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C1" zoomScaleNormal="100" workbookViewId="0">
      <selection activeCell="J88" sqref="J88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78" t="s">
        <v>100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3:18" ht="21" customHeight="1" x14ac:dyDescent="0.25">
      <c r="C4" s="64" t="s">
        <v>101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8" ht="15.75" x14ac:dyDescent="0.25">
      <c r="C5" s="73">
        <v>2023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24"/>
      <c r="R5" s="24"/>
    </row>
    <row r="6" spans="3:18" ht="15.75" customHeight="1" x14ac:dyDescent="0.25">
      <c r="C6" s="68" t="s">
        <v>92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24"/>
      <c r="R6" s="24"/>
    </row>
    <row r="7" spans="3:18" ht="15.75" customHeight="1" x14ac:dyDescent="0.25">
      <c r="C7" s="69" t="s">
        <v>77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0</v>
      </c>
      <c r="J11" s="22">
        <f>+J12+J13+J14+J16</f>
        <v>0</v>
      </c>
      <c r="K11" s="22">
        <f>+K12+K13+K14+K16</f>
        <v>0</v>
      </c>
      <c r="L11" s="22">
        <f t="shared" si="0"/>
        <v>0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+P12+P13+P14+P16+P15</f>
        <v>40269316.600000001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H12" s="34">
        <v>6063643.7699999996</v>
      </c>
      <c r="I12" s="34"/>
      <c r="K12" s="34"/>
      <c r="L12" s="34"/>
      <c r="M12" s="34"/>
      <c r="N12" s="34"/>
      <c r="O12" s="34"/>
      <c r="P12" s="18">
        <f>SUM(D12:O12)</f>
        <v>29944171.189999998</v>
      </c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H13" s="34">
        <v>4237820.75</v>
      </c>
      <c r="I13" s="34"/>
      <c r="K13" s="34"/>
      <c r="L13" s="34"/>
      <c r="M13" s="34"/>
      <c r="N13" s="34"/>
      <c r="O13" s="34"/>
      <c r="P13" s="18">
        <f t="shared" ref="P13:P16" si="1">SUM(D13:O13)</f>
        <v>5874376.4500000002</v>
      </c>
    </row>
    <row r="14" spans="3:18" hidden="1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5</v>
      </c>
      <c r="F15" s="34">
        <v>13499.77</v>
      </c>
      <c r="O15" s="30"/>
      <c r="P15" s="18">
        <f t="shared" si="1"/>
        <v>13499.77</v>
      </c>
      <c r="Q15" s="48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H16" s="34">
        <v>889059.63</v>
      </c>
      <c r="I16" s="34"/>
      <c r="K16" s="34"/>
      <c r="L16" s="34"/>
      <c r="M16" s="34"/>
      <c r="N16" s="34"/>
      <c r="O16" s="34"/>
      <c r="P16" s="18">
        <f t="shared" si="1"/>
        <v>4437269.1900000004</v>
      </c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 t="shared" ref="F17:O17" si="2">+F18+F19+F20+F21+F22+F23+F24+F25</f>
        <v>1178413.25</v>
      </c>
      <c r="G17" s="22">
        <f t="shared" si="2"/>
        <v>666442.04</v>
      </c>
      <c r="H17" s="22">
        <f>+H18+H19+H20+H21+H22+H23+H24+H25</f>
        <v>4126400.0100000002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>SUM(P18:P26)</f>
        <v>7380488.8900000006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4">
        <v>1485721.59</v>
      </c>
      <c r="I18" s="34"/>
      <c r="J18" s="30"/>
      <c r="K18" s="34"/>
      <c r="L18" s="34"/>
      <c r="M18" s="34"/>
      <c r="N18" s="34"/>
      <c r="O18" s="34"/>
      <c r="P18" s="18">
        <f>SUM(D18:O18)</f>
        <v>3809570.6000000006</v>
      </c>
    </row>
    <row r="19" spans="3:18" hidden="1" x14ac:dyDescent="0.25">
      <c r="C19" s="4" t="s">
        <v>9</v>
      </c>
      <c r="K19" s="34"/>
      <c r="L19" s="34"/>
      <c r="M19" s="34"/>
      <c r="N19" s="34"/>
      <c r="O19" s="34"/>
      <c r="P19" s="18">
        <f t="shared" ref="P19:P35" si="3">SUM(D19:O19)</f>
        <v>0</v>
      </c>
    </row>
    <row r="20" spans="3:18" x14ac:dyDescent="0.25">
      <c r="C20" s="4" t="s">
        <v>10</v>
      </c>
      <c r="E20" s="34">
        <v>6810</v>
      </c>
      <c r="G20" s="34">
        <v>53010</v>
      </c>
      <c r="H20" s="34">
        <v>431770</v>
      </c>
      <c r="K20" s="34"/>
      <c r="M20" s="34"/>
      <c r="O20" s="34"/>
      <c r="P20" s="18">
        <f t="shared" si="3"/>
        <v>491590</v>
      </c>
    </row>
    <row r="21" spans="3:18" hidden="1" x14ac:dyDescent="0.25">
      <c r="C21" s="4" t="s">
        <v>11</v>
      </c>
      <c r="I21" s="34"/>
      <c r="K21" s="34"/>
      <c r="L21"/>
      <c r="M21" s="34"/>
      <c r="N21" s="34"/>
      <c r="O21" s="34"/>
      <c r="P21" s="18">
        <f t="shared" si="3"/>
        <v>0</v>
      </c>
    </row>
    <row r="22" spans="3:18" x14ac:dyDescent="0.25">
      <c r="C22" s="4" t="s">
        <v>12</v>
      </c>
      <c r="F22" s="34">
        <v>17000</v>
      </c>
      <c r="H22" s="34">
        <v>161896</v>
      </c>
      <c r="M22" s="34"/>
      <c r="N22" s="34"/>
      <c r="O22" s="34"/>
      <c r="P22" s="18">
        <f t="shared" si="3"/>
        <v>178896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F23" s="34">
        <v>409144.82</v>
      </c>
      <c r="G23" s="34">
        <v>23764.35</v>
      </c>
      <c r="H23" s="34">
        <v>396326.17</v>
      </c>
      <c r="I23" s="34"/>
      <c r="K23" s="34"/>
      <c r="L23" s="34"/>
      <c r="M23" s="34"/>
      <c r="N23" s="34"/>
      <c r="O23" s="34"/>
      <c r="P23" s="18">
        <f t="shared" si="3"/>
        <v>867428.04</v>
      </c>
    </row>
    <row r="24" spans="3:18" x14ac:dyDescent="0.25">
      <c r="C24" s="4" t="s">
        <v>14</v>
      </c>
      <c r="F24" s="34">
        <v>1250</v>
      </c>
      <c r="G24" s="34">
        <v>186368</v>
      </c>
      <c r="H24" s="34">
        <v>1500236.25</v>
      </c>
      <c r="K24" s="34"/>
      <c r="L24" s="34"/>
      <c r="M24" s="34"/>
      <c r="N24" s="34"/>
      <c r="O24" s="34"/>
      <c r="P24" s="18">
        <f t="shared" si="3"/>
        <v>1687854.25</v>
      </c>
    </row>
    <row r="25" spans="3:18" x14ac:dyDescent="0.25">
      <c r="C25" s="4" t="s">
        <v>15</v>
      </c>
      <c r="G25" s="34">
        <v>194700</v>
      </c>
      <c r="H25" s="34">
        <v>150450</v>
      </c>
      <c r="I25" s="34"/>
      <c r="K25" s="34"/>
      <c r="L25" s="34"/>
      <c r="M25" s="34"/>
      <c r="N25" s="34"/>
      <c r="O25" s="34"/>
      <c r="P25" s="18">
        <f t="shared" si="3"/>
        <v>345150</v>
      </c>
    </row>
    <row r="26" spans="3:18" hidden="1" x14ac:dyDescent="0.25">
      <c r="C26" s="4" t="s">
        <v>16</v>
      </c>
      <c r="I26" s="34"/>
      <c r="K26" s="34"/>
      <c r="M26" s="34"/>
      <c r="N26" s="34"/>
      <c r="O26" s="34"/>
      <c r="P26" s="18">
        <f>SUM(D26:O26)</f>
        <v>0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895129.15000000014</v>
      </c>
      <c r="H27" s="22">
        <f>+H28+H29+H30+H31+H32+H33+H34+H35+H36</f>
        <v>1078340.3</v>
      </c>
      <c r="I27" s="22">
        <f t="shared" ref="I27:L27" si="4">+I28+I29+I30+I31+I32+I33+I34+I35+I36</f>
        <v>0</v>
      </c>
      <c r="J27" s="22">
        <f t="shared" si="4"/>
        <v>0</v>
      </c>
      <c r="K27" s="22">
        <f t="shared" si="4"/>
        <v>0</v>
      </c>
      <c r="L27" s="22">
        <f t="shared" si="4"/>
        <v>0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SUM(D27:O27)</f>
        <v>2698250.8600000003</v>
      </c>
    </row>
    <row r="28" spans="3:18" x14ac:dyDescent="0.25">
      <c r="C28" s="4" t="s">
        <v>18</v>
      </c>
      <c r="D28" s="18">
        <v>0</v>
      </c>
      <c r="F28" s="34">
        <v>148804.20000000001</v>
      </c>
      <c r="G28" s="34">
        <v>132504.79999999999</v>
      </c>
      <c r="H28" s="34">
        <v>263904</v>
      </c>
      <c r="I28" s="34"/>
      <c r="J28" s="34"/>
      <c r="K28" s="34"/>
      <c r="L28" s="34"/>
      <c r="M28" s="34"/>
      <c r="N28" s="34"/>
      <c r="O28" s="34"/>
      <c r="P28" s="18">
        <f t="shared" si="3"/>
        <v>545213</v>
      </c>
    </row>
    <row r="29" spans="3:18" x14ac:dyDescent="0.25">
      <c r="C29" s="4" t="s">
        <v>19</v>
      </c>
      <c r="D29" s="18">
        <v>0</v>
      </c>
      <c r="H29" s="34">
        <v>95059.62</v>
      </c>
      <c r="K29" s="34"/>
      <c r="L29" s="34"/>
      <c r="P29" s="18">
        <f t="shared" si="3"/>
        <v>95059.62</v>
      </c>
    </row>
    <row r="30" spans="3:18" x14ac:dyDescent="0.25">
      <c r="C30" s="4" t="s">
        <v>20</v>
      </c>
      <c r="D30" s="18">
        <v>0</v>
      </c>
      <c r="F30" s="34">
        <v>106169.06</v>
      </c>
      <c r="G30" s="34">
        <v>56737.58</v>
      </c>
      <c r="H30" s="34">
        <v>261968</v>
      </c>
      <c r="I30" s="34"/>
      <c r="K30" s="34"/>
      <c r="M30"/>
      <c r="N30" s="34"/>
      <c r="O30" s="34"/>
      <c r="P30" s="18">
        <f t="shared" si="3"/>
        <v>424874.64</v>
      </c>
    </row>
    <row r="31" spans="3:18" hidden="1" x14ac:dyDescent="0.25">
      <c r="C31" s="4" t="s">
        <v>21</v>
      </c>
      <c r="D31" s="18">
        <v>0</v>
      </c>
      <c r="G31" s="34"/>
      <c r="L31" s="34"/>
      <c r="P31" s="18">
        <f>SUM(D31:O31)</f>
        <v>0</v>
      </c>
    </row>
    <row r="32" spans="3:18" x14ac:dyDescent="0.25">
      <c r="C32" s="4" t="s">
        <v>22</v>
      </c>
      <c r="D32" s="18">
        <v>0</v>
      </c>
      <c r="G32" s="34">
        <v>114783.83</v>
      </c>
      <c r="I32" s="34"/>
      <c r="J32" s="34"/>
      <c r="K32" s="34"/>
      <c r="M32" s="34"/>
      <c r="P32" s="18">
        <f t="shared" si="3"/>
        <v>114783.83</v>
      </c>
    </row>
    <row r="33" spans="3:16" x14ac:dyDescent="0.25">
      <c r="C33" s="4" t="s">
        <v>23</v>
      </c>
      <c r="D33" s="18">
        <v>0</v>
      </c>
      <c r="G33" s="34">
        <v>20955.62</v>
      </c>
      <c r="H33" s="34">
        <v>19618.68</v>
      </c>
      <c r="K33" s="34"/>
      <c r="M33" s="34"/>
      <c r="N33" s="34"/>
      <c r="O33" s="34"/>
      <c r="P33" s="18">
        <f t="shared" si="3"/>
        <v>40574.300000000003</v>
      </c>
    </row>
    <row r="34" spans="3:16" x14ac:dyDescent="0.25">
      <c r="C34" s="4" t="s">
        <v>24</v>
      </c>
      <c r="D34" s="18">
        <v>0</v>
      </c>
      <c r="F34" s="34">
        <v>193300</v>
      </c>
      <c r="G34" s="34">
        <v>2102.2600000000002</v>
      </c>
      <c r="H34" s="34">
        <v>386600</v>
      </c>
      <c r="I34" s="34"/>
      <c r="J34" s="34"/>
      <c r="K34" s="34"/>
      <c r="L34" s="34"/>
      <c r="M34" s="34"/>
      <c r="N34" s="34"/>
      <c r="O34" s="34"/>
      <c r="P34" s="18">
        <f t="shared" si="3"/>
        <v>582002.26</v>
      </c>
    </row>
    <row r="35" spans="3:16" hidden="1" x14ac:dyDescent="0.25">
      <c r="C35" s="4" t="s">
        <v>25</v>
      </c>
      <c r="D35" s="18">
        <v>0</v>
      </c>
      <c r="P35" s="18">
        <f t="shared" si="3"/>
        <v>0</v>
      </c>
    </row>
    <row r="36" spans="3:16" x14ac:dyDescent="0.25">
      <c r="C36" s="4" t="s">
        <v>26</v>
      </c>
      <c r="D36" s="18">
        <v>0</v>
      </c>
      <c r="F36" s="34">
        <v>276508.15000000002</v>
      </c>
      <c r="G36" s="34">
        <v>568045.06000000006</v>
      </c>
      <c r="H36" s="34">
        <v>51190</v>
      </c>
      <c r="I36" s="34"/>
      <c r="J36" s="34"/>
      <c r="K36" s="34"/>
      <c r="L36" s="34"/>
      <c r="M36" s="34">
        <v>0</v>
      </c>
      <c r="N36" s="34"/>
      <c r="O36" s="34"/>
      <c r="P36" s="18">
        <f>SUM(D36:O36)</f>
        <v>895743.21000000008</v>
      </c>
    </row>
    <row r="37" spans="3:16" hidden="1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 t="shared" ref="G37:O37" si="5">+G38+G39+G40+G41+G42+G43+G44+G45</f>
        <v>0</v>
      </c>
      <c r="H37" s="22">
        <f t="shared" si="5"/>
        <v>0</v>
      </c>
      <c r="I37" s="22">
        <f t="shared" si="5"/>
        <v>0</v>
      </c>
      <c r="J37" s="22">
        <f>+J38</f>
        <v>0</v>
      </c>
      <c r="K37" s="22">
        <f t="shared" si="5"/>
        <v>0</v>
      </c>
      <c r="L37" s="18">
        <f t="shared" si="5"/>
        <v>0</v>
      </c>
      <c r="M37" s="18">
        <f t="shared" si="5"/>
        <v>0</v>
      </c>
      <c r="N37" s="18">
        <f t="shared" si="5"/>
        <v>0</v>
      </c>
      <c r="O37" s="18">
        <f t="shared" si="5"/>
        <v>0</v>
      </c>
      <c r="P37" s="22">
        <f>SUM(D37:O37)</f>
        <v>0</v>
      </c>
    </row>
    <row r="38" spans="3:16" hidden="1" x14ac:dyDescent="0.25">
      <c r="C38" s="4" t="s">
        <v>28</v>
      </c>
      <c r="D38" s="18">
        <v>0</v>
      </c>
      <c r="E38" s="18">
        <v>0</v>
      </c>
      <c r="H38" s="22"/>
      <c r="K38" s="34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0</v>
      </c>
      <c r="J53" s="22">
        <f>+J54+J55+J56+J57+J58+J60+J61+J62</f>
        <v>0</v>
      </c>
      <c r="K53" s="22">
        <f>+K54+K55+K56+K57+K58</f>
        <v>0</v>
      </c>
      <c r="L53" s="22">
        <f>+L54+L55+L56+L57+L58</f>
        <v>0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+P54+P55+P56+P57+P58+P59+P60+P61+P62+P63+P64+P65</f>
        <v>790461.05999999994</v>
      </c>
    </row>
    <row r="54" spans="3:17" x14ac:dyDescent="0.25">
      <c r="C54" s="4" t="s">
        <v>44</v>
      </c>
      <c r="D54" s="18">
        <v>0</v>
      </c>
      <c r="E54" s="18">
        <v>0</v>
      </c>
      <c r="F54" s="34">
        <v>59000</v>
      </c>
      <c r="G54" s="34">
        <v>338483</v>
      </c>
      <c r="H54" s="34">
        <v>180254.22</v>
      </c>
      <c r="I54" s="34"/>
      <c r="J54" s="34"/>
      <c r="K54" s="34"/>
      <c r="L54" s="34"/>
      <c r="M54" s="34"/>
      <c r="N54" s="34"/>
      <c r="O54" s="34"/>
      <c r="P54" s="30">
        <f>SUM(D54:O54)</f>
        <v>577737.22</v>
      </c>
      <c r="Q54" s="25"/>
    </row>
    <row r="55" spans="3:17" hidden="1" x14ac:dyDescent="0.25">
      <c r="C55" s="4" t="s">
        <v>45</v>
      </c>
      <c r="D55" s="18">
        <v>0</v>
      </c>
      <c r="E55" s="18">
        <v>0</v>
      </c>
      <c r="J55" s="22"/>
      <c r="K55" s="34"/>
      <c r="P55" s="30">
        <f t="shared" ref="P55:P83" si="6">SUM(D55:O55)</f>
        <v>0</v>
      </c>
    </row>
    <row r="56" spans="3:17" hidden="1" x14ac:dyDescent="0.25">
      <c r="C56" s="4" t="s">
        <v>46</v>
      </c>
      <c r="D56" s="18">
        <v>0</v>
      </c>
      <c r="E56" s="18">
        <v>0</v>
      </c>
      <c r="J56" s="22"/>
      <c r="P56" s="30">
        <f t="shared" si="6"/>
        <v>0</v>
      </c>
    </row>
    <row r="57" spans="3:17" hidden="1" x14ac:dyDescent="0.25">
      <c r="C57" s="4" t="s">
        <v>47</v>
      </c>
      <c r="D57" s="18">
        <v>0</v>
      </c>
      <c r="E57" s="18">
        <v>0</v>
      </c>
      <c r="J57" s="22"/>
      <c r="P57" s="30">
        <f t="shared" si="6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4">
        <v>23600</v>
      </c>
      <c r="G58" s="34">
        <v>3481</v>
      </c>
      <c r="H58" s="34">
        <v>160117.07999999999</v>
      </c>
      <c r="I58" s="34"/>
      <c r="J58" s="30"/>
      <c r="K58" s="34"/>
      <c r="M58" s="34"/>
      <c r="N58" s="34"/>
      <c r="O58" s="34"/>
      <c r="P58" s="30">
        <f t="shared" si="6"/>
        <v>187198.07999999999</v>
      </c>
    </row>
    <row r="59" spans="3:17" hidden="1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30">
        <f t="shared" si="6"/>
        <v>0</v>
      </c>
    </row>
    <row r="60" spans="3:17" hidden="1" x14ac:dyDescent="0.25">
      <c r="C60" s="4" t="s">
        <v>50</v>
      </c>
      <c r="D60" s="18">
        <v>0</v>
      </c>
      <c r="E60" s="18">
        <v>0</v>
      </c>
      <c r="J60" s="30"/>
      <c r="P60" s="30">
        <f t="shared" si="6"/>
        <v>0</v>
      </c>
    </row>
    <row r="61" spans="3:17" hidden="1" x14ac:dyDescent="0.25">
      <c r="C61" s="4" t="s">
        <v>51</v>
      </c>
      <c r="D61" s="18">
        <v>0</v>
      </c>
      <c r="E61" s="18">
        <v>0</v>
      </c>
      <c r="J61" s="30"/>
      <c r="P61" s="30">
        <f t="shared" si="6"/>
        <v>0</v>
      </c>
    </row>
    <row r="62" spans="3:17" x14ac:dyDescent="0.25">
      <c r="C62" s="4" t="s">
        <v>52</v>
      </c>
      <c r="D62" s="18">
        <v>0</v>
      </c>
      <c r="E62" s="18">
        <v>0</v>
      </c>
      <c r="G62" s="34">
        <v>25525.759999999998</v>
      </c>
      <c r="J62" s="30"/>
      <c r="M62" s="34"/>
      <c r="P62" s="30">
        <f t="shared" si="6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7">+G64+G65+G66</f>
        <v>0</v>
      </c>
      <c r="H63" s="22">
        <f t="shared" si="7"/>
        <v>0</v>
      </c>
      <c r="I63" s="22">
        <f t="shared" si="7"/>
        <v>0</v>
      </c>
      <c r="J63" s="22">
        <f t="shared" si="7"/>
        <v>0</v>
      </c>
      <c r="K63" s="22">
        <f t="shared" si="7"/>
        <v>0</v>
      </c>
      <c r="L63" s="22">
        <f t="shared" si="7"/>
        <v>0</v>
      </c>
      <c r="M63" s="22">
        <f t="shared" si="7"/>
        <v>0</v>
      </c>
      <c r="N63" s="22">
        <f t="shared" si="7"/>
        <v>0</v>
      </c>
      <c r="O63" s="22">
        <f t="shared" si="7"/>
        <v>0</v>
      </c>
      <c r="P63" s="30">
        <f t="shared" si="6"/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30">
        <f t="shared" si="6"/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30">
        <f t="shared" si="6"/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30">
        <f t="shared" si="6"/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30">
        <f t="shared" si="6"/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30">
        <f t="shared" si="6"/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30">
        <f t="shared" si="6"/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30">
        <f t="shared" si="6"/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30">
        <f t="shared" si="6"/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30">
        <f t="shared" si="6"/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30">
        <f t="shared" si="6"/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30">
        <f t="shared" si="6"/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30">
        <f t="shared" si="6"/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30">
        <f t="shared" si="6"/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30">
        <f t="shared" si="6"/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30">
        <f t="shared" si="6"/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30">
        <f t="shared" si="6"/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30">
        <f t="shared" si="6"/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30">
        <f t="shared" si="6"/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30">
        <f t="shared" si="6"/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30">
        <f t="shared" si="6"/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8931988.0899999999</v>
      </c>
      <c r="H84" s="29">
        <f>+H11+H17+H27+H53</f>
        <v>16735635.760000002</v>
      </c>
      <c r="I84" s="29">
        <f>+I11+I17+I27+I37+I53</f>
        <v>0</v>
      </c>
      <c r="J84" s="29">
        <f>+J11+J17+J27+J37+J53</f>
        <v>0</v>
      </c>
      <c r="K84" s="29">
        <f>+K11+K17+K27+K37+K53</f>
        <v>0</v>
      </c>
      <c r="L84" s="29">
        <f>+L11+L17+L27</f>
        <v>0</v>
      </c>
      <c r="M84" s="29">
        <f>+M11+M17+M27+M53</f>
        <v>0</v>
      </c>
      <c r="N84" s="29">
        <f>+N11+N17+N27+N53</f>
        <v>0</v>
      </c>
      <c r="O84" s="29">
        <f>+O11+O17+O27+O53</f>
        <v>0</v>
      </c>
      <c r="P84" s="29">
        <f>SUM(D84:O84)</f>
        <v>51138517.409999996</v>
      </c>
      <c r="Q84" s="26"/>
    </row>
    <row r="85" spans="3:20" x14ac:dyDescent="0.25">
      <c r="T85" s="18"/>
    </row>
    <row r="86" spans="3:20" x14ac:dyDescent="0.25">
      <c r="R86" s="37"/>
    </row>
    <row r="88" spans="3:20" x14ac:dyDescent="0.25">
      <c r="R88" s="38"/>
      <c r="T88" s="25"/>
    </row>
    <row r="90" spans="3:20" x14ac:dyDescent="0.25">
      <c r="C90" t="s">
        <v>142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138</v>
      </c>
      <c r="R92" s="25"/>
    </row>
    <row r="93" spans="3:20" x14ac:dyDescent="0.25">
      <c r="C93" s="24" t="s">
        <v>139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G30" sqref="G30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8" t="s">
        <v>100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18.75" x14ac:dyDescent="0.3">
      <c r="A4" s="87"/>
      <c r="B4" s="87"/>
      <c r="F4" s="90"/>
      <c r="G4" s="90"/>
      <c r="H4" s="90"/>
      <c r="I4" s="90"/>
      <c r="J4" s="90"/>
      <c r="K4" s="90"/>
      <c r="L4" s="90"/>
      <c r="O4" s="42"/>
      <c r="P4" s="42"/>
      <c r="Q4" s="42"/>
    </row>
    <row r="5" spans="1:17" ht="18.75" customHeight="1" x14ac:dyDescent="0.3">
      <c r="A5" s="87"/>
      <c r="B5" s="87"/>
      <c r="F5" s="39"/>
      <c r="G5" s="91" t="s">
        <v>145</v>
      </c>
      <c r="H5" s="91"/>
      <c r="I5" s="91"/>
      <c r="J5" s="91"/>
      <c r="K5" s="39"/>
      <c r="L5" s="85"/>
      <c r="M5" s="85"/>
      <c r="N5" s="85"/>
      <c r="O5" s="42"/>
      <c r="P5" s="42"/>
      <c r="Q5" s="42"/>
    </row>
    <row r="6" spans="1:17" ht="15.75" x14ac:dyDescent="0.25">
      <c r="A6" s="87"/>
      <c r="B6" s="87"/>
      <c r="H6" s="40">
        <v>2023</v>
      </c>
      <c r="L6" s="85"/>
      <c r="M6" s="85"/>
      <c r="N6" s="85"/>
      <c r="O6" s="42"/>
      <c r="P6" s="42"/>
      <c r="Q6" s="42"/>
    </row>
    <row r="7" spans="1:17" x14ac:dyDescent="0.25">
      <c r="A7" s="87"/>
      <c r="B7" s="87"/>
      <c r="L7" s="85"/>
      <c r="M7" s="85"/>
      <c r="N7" s="85"/>
    </row>
    <row r="8" spans="1:17" x14ac:dyDescent="0.25">
      <c r="L8" s="85"/>
      <c r="M8" s="85"/>
      <c r="N8" s="85"/>
    </row>
    <row r="9" spans="1:17" x14ac:dyDescent="0.25">
      <c r="C9" t="s">
        <v>147</v>
      </c>
      <c r="D9" s="41" t="s">
        <v>143</v>
      </c>
      <c r="E9" s="41"/>
      <c r="F9" s="41"/>
      <c r="G9" s="41"/>
      <c r="H9" s="41"/>
    </row>
    <row r="10" spans="1:17" x14ac:dyDescent="0.25">
      <c r="C10" t="s">
        <v>148</v>
      </c>
      <c r="D10" s="86" t="s">
        <v>144</v>
      </c>
      <c r="E10" s="86"/>
      <c r="F10" s="86"/>
      <c r="G10" s="86"/>
      <c r="H10" s="86"/>
    </row>
    <row r="11" spans="1:17" x14ac:dyDescent="0.25">
      <c r="C11" t="s">
        <v>149</v>
      </c>
      <c r="D11" s="41" t="s">
        <v>146</v>
      </c>
      <c r="E11" s="41"/>
      <c r="F11" s="41"/>
      <c r="G11" s="41"/>
      <c r="H11" s="41"/>
    </row>
    <row r="13" spans="1:17" ht="15" customHeight="1" x14ac:dyDescent="0.25">
      <c r="C13" s="23" t="s">
        <v>150</v>
      </c>
      <c r="E13" s="23" t="s">
        <v>155</v>
      </c>
    </row>
    <row r="14" spans="1:17" x14ac:dyDescent="0.25">
      <c r="C14" t="s">
        <v>151</v>
      </c>
      <c r="D14" s="18">
        <v>156000000</v>
      </c>
      <c r="E14" t="s">
        <v>151</v>
      </c>
      <c r="F14" s="18">
        <v>21084863</v>
      </c>
    </row>
    <row r="15" spans="1:17" x14ac:dyDescent="0.25">
      <c r="C15" t="s">
        <v>152</v>
      </c>
      <c r="D15" s="18">
        <v>267969082.74000001</v>
      </c>
      <c r="E15" t="s">
        <v>152</v>
      </c>
      <c r="F15" s="18">
        <v>21084863</v>
      </c>
    </row>
    <row r="16" spans="1:17" x14ac:dyDescent="0.25">
      <c r="C16" t="s">
        <v>153</v>
      </c>
      <c r="D16" s="18">
        <v>239038508.74000001</v>
      </c>
      <c r="E16" t="s">
        <v>154</v>
      </c>
      <c r="F16" s="18">
        <v>7786614.96</v>
      </c>
    </row>
    <row r="17" spans="1:19" x14ac:dyDescent="0.25">
      <c r="C17" t="s">
        <v>154</v>
      </c>
      <c r="D17" s="18">
        <v>36127509.439999998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157</v>
      </c>
      <c r="H21" s="43" t="s">
        <v>158</v>
      </c>
      <c r="I21" s="43" t="s">
        <v>159</v>
      </c>
      <c r="J21" s="43" t="s">
        <v>160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92" t="s">
        <v>156</v>
      </c>
      <c r="E22" s="92"/>
      <c r="F22" s="92"/>
      <c r="G22" s="50">
        <v>31500</v>
      </c>
      <c r="H22" s="50">
        <v>31284</v>
      </c>
      <c r="I22" s="50">
        <v>32233</v>
      </c>
      <c r="J22" s="50">
        <v>8029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84" t="s">
        <v>161</v>
      </c>
      <c r="E24" s="84"/>
      <c r="F24" s="84"/>
      <c r="G24" s="45">
        <v>5271215.75</v>
      </c>
      <c r="H24" s="45">
        <v>4900000</v>
      </c>
      <c r="I24" s="45">
        <v>5271215.75</v>
      </c>
      <c r="J24" s="45">
        <v>5271215.75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162</v>
      </c>
      <c r="G26" s="50">
        <v>13515</v>
      </c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163</v>
      </c>
      <c r="G28" s="45">
        <v>4696398.78</v>
      </c>
      <c r="H28" s="45">
        <v>3090218.18</v>
      </c>
      <c r="I28" s="45"/>
      <c r="J28" s="45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K32" sqref="K32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8" t="s">
        <v>100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18.75" x14ac:dyDescent="0.3">
      <c r="A4" s="87"/>
      <c r="B4" s="87"/>
      <c r="F4" s="90"/>
      <c r="G4" s="90"/>
      <c r="H4" s="90"/>
      <c r="I4" s="90"/>
      <c r="J4" s="90"/>
      <c r="K4" s="90"/>
      <c r="L4" s="90"/>
      <c r="O4" s="42"/>
      <c r="P4" s="42"/>
      <c r="Q4" s="42"/>
    </row>
    <row r="5" spans="1:17" ht="18.75" customHeight="1" x14ac:dyDescent="0.3">
      <c r="A5" s="87"/>
      <c r="B5" s="87"/>
      <c r="F5" s="39"/>
      <c r="G5" s="91" t="s">
        <v>145</v>
      </c>
      <c r="H5" s="91"/>
      <c r="I5" s="91"/>
      <c r="J5" s="91"/>
      <c r="K5" s="39"/>
      <c r="L5" s="85"/>
      <c r="M5" s="85"/>
      <c r="N5" s="85"/>
      <c r="O5" s="42"/>
      <c r="P5" s="42"/>
      <c r="Q5" s="42"/>
    </row>
    <row r="6" spans="1:17" ht="15.75" x14ac:dyDescent="0.25">
      <c r="A6" s="87"/>
      <c r="B6" s="87"/>
      <c r="H6" s="40">
        <v>2023</v>
      </c>
      <c r="L6" s="85"/>
      <c r="M6" s="85"/>
      <c r="N6" s="85"/>
      <c r="O6" s="42"/>
      <c r="P6" s="42"/>
      <c r="Q6" s="42"/>
    </row>
    <row r="7" spans="1:17" x14ac:dyDescent="0.25">
      <c r="A7" s="87"/>
      <c r="B7" s="87"/>
      <c r="L7" s="85"/>
      <c r="M7" s="85"/>
      <c r="N7" s="85"/>
    </row>
    <row r="8" spans="1:17" x14ac:dyDescent="0.25">
      <c r="L8" s="85"/>
      <c r="M8" s="85"/>
      <c r="N8" s="85"/>
    </row>
    <row r="9" spans="1:17" x14ac:dyDescent="0.25">
      <c r="C9" t="s">
        <v>147</v>
      </c>
      <c r="D9" t="s">
        <v>143</v>
      </c>
    </row>
    <row r="10" spans="1:17" x14ac:dyDescent="0.25">
      <c r="C10" t="s">
        <v>148</v>
      </c>
      <c r="D10" t="s">
        <v>164</v>
      </c>
    </row>
    <row r="11" spans="1:17" x14ac:dyDescent="0.25">
      <c r="C11" t="s">
        <v>149</v>
      </c>
      <c r="D11" t="s">
        <v>165</v>
      </c>
    </row>
    <row r="13" spans="1:17" ht="15" customHeight="1" x14ac:dyDescent="0.25">
      <c r="C13" s="23" t="s">
        <v>150</v>
      </c>
      <c r="E13" s="23" t="s">
        <v>155</v>
      </c>
    </row>
    <row r="14" spans="1:17" x14ac:dyDescent="0.25">
      <c r="C14" t="s">
        <v>151</v>
      </c>
      <c r="D14" s="18">
        <v>156000000</v>
      </c>
      <c r="E14" t="s">
        <v>151</v>
      </c>
      <c r="F14" s="34">
        <v>7854551</v>
      </c>
    </row>
    <row r="15" spans="1:17" x14ac:dyDescent="0.25">
      <c r="C15" t="s">
        <v>152</v>
      </c>
      <c r="D15" s="18">
        <v>267969082.74000001</v>
      </c>
      <c r="E15" t="s">
        <v>152</v>
      </c>
      <c r="F15" s="34">
        <v>7854551</v>
      </c>
    </row>
    <row r="16" spans="1:17" x14ac:dyDescent="0.25">
      <c r="C16" t="s">
        <v>153</v>
      </c>
      <c r="D16" s="18">
        <v>239038508.74000001</v>
      </c>
      <c r="E16" t="s">
        <v>154</v>
      </c>
      <c r="F16" s="34">
        <v>3139456.97</v>
      </c>
    </row>
    <row r="17" spans="1:19" x14ac:dyDescent="0.25">
      <c r="C17" t="s">
        <v>154</v>
      </c>
      <c r="D17" s="18">
        <v>36514109.439999998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157</v>
      </c>
      <c r="H21" s="43" t="s">
        <v>158</v>
      </c>
      <c r="I21" s="43" t="s">
        <v>159</v>
      </c>
      <c r="J21" s="43" t="s">
        <v>160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92" t="s">
        <v>156</v>
      </c>
      <c r="E22" s="92"/>
      <c r="F22" s="92"/>
      <c r="G22" s="44">
        <v>75000</v>
      </c>
      <c r="H22" s="44">
        <v>139108</v>
      </c>
      <c r="I22" s="44">
        <v>40551</v>
      </c>
      <c r="J22" s="44">
        <v>31290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84" t="s">
        <v>161</v>
      </c>
      <c r="E24" s="84"/>
      <c r="F24" s="84"/>
      <c r="G24" s="45">
        <v>1963637.75</v>
      </c>
      <c r="H24" s="45">
        <v>1963637.75</v>
      </c>
      <c r="I24" s="45">
        <v>1963637.75</v>
      </c>
      <c r="J24" s="45">
        <v>1963637.75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162</v>
      </c>
      <c r="G26" s="46"/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163</v>
      </c>
      <c r="G28" s="45">
        <v>1902826.87</v>
      </c>
      <c r="H28" s="53">
        <v>1236630.1000000001</v>
      </c>
      <c r="I28" s="46"/>
      <c r="J28" s="46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7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2023-06-06T20:53:53Z</cp:lastPrinted>
  <dcterms:created xsi:type="dcterms:W3CDTF">2021-07-29T18:58:50Z</dcterms:created>
  <dcterms:modified xsi:type="dcterms:W3CDTF">2023-06-15T19:21:53Z</dcterms:modified>
</cp:coreProperties>
</file>