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-Financiero\Desktop\TRABAJOS RICHARD\INFORME\2023\Ejecucion Presupuestaria Junio 2023\"/>
    </mc:Choice>
  </mc:AlternateContent>
  <bookViews>
    <workbookView xWindow="0" yWindow="0" windowWidth="28800" windowHeight="12330" activeTab="2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3" l="1"/>
  <c r="P55" i="3"/>
  <c r="P56" i="3"/>
  <c r="P57" i="3"/>
  <c r="P58" i="3"/>
  <c r="P59" i="3"/>
  <c r="P60" i="3"/>
  <c r="P61" i="3"/>
  <c r="P62" i="3"/>
  <c r="P54" i="3"/>
  <c r="P12" i="3"/>
  <c r="P11" i="3" s="1"/>
  <c r="P27" i="3"/>
  <c r="P29" i="3"/>
  <c r="P30" i="3"/>
  <c r="P31" i="3"/>
  <c r="P32" i="3"/>
  <c r="P33" i="3"/>
  <c r="P34" i="3"/>
  <c r="P35" i="3"/>
  <c r="P36" i="3"/>
  <c r="P37" i="3"/>
  <c r="P38" i="3"/>
  <c r="P19" i="3"/>
  <c r="P20" i="3"/>
  <c r="P21" i="3"/>
  <c r="P22" i="3"/>
  <c r="P23" i="3"/>
  <c r="P24" i="3"/>
  <c r="P25" i="3"/>
  <c r="P26" i="3"/>
  <c r="P18" i="3"/>
  <c r="P13" i="3"/>
  <c r="P14" i="3"/>
  <c r="P15" i="3"/>
  <c r="P16" i="3"/>
  <c r="P84" i="3"/>
  <c r="H84" i="3"/>
  <c r="G84" i="3"/>
  <c r="I84" i="3"/>
  <c r="C12" i="1"/>
  <c r="R37" i="2"/>
  <c r="P17" i="3" l="1"/>
  <c r="G37" i="3"/>
  <c r="I17" i="3"/>
  <c r="H17" i="3" l="1"/>
  <c r="H27" i="3"/>
  <c r="H53" i="3"/>
  <c r="F17" i="3"/>
  <c r="G17" i="3"/>
  <c r="J17" i="3"/>
  <c r="K17" i="3"/>
  <c r="L17" i="3"/>
  <c r="M17" i="3"/>
  <c r="N17" i="3"/>
  <c r="O17" i="3"/>
  <c r="E17" i="3"/>
  <c r="D17" i="3"/>
  <c r="J79" i="2"/>
  <c r="G11" i="3" l="1"/>
  <c r="G27" i="3"/>
  <c r="G53" i="3"/>
  <c r="C72" i="1" l="1"/>
  <c r="C54" i="1"/>
  <c r="C28" i="1"/>
  <c r="C18" i="1"/>
  <c r="C86" i="1" l="1"/>
  <c r="E111" i="2"/>
  <c r="F11" i="3" l="1"/>
  <c r="F53" i="3"/>
  <c r="F27" i="3"/>
  <c r="H53" i="2"/>
  <c r="R62" i="2" l="1"/>
  <c r="L53" i="3" l="1"/>
  <c r="O53" i="3"/>
  <c r="R86" i="2"/>
  <c r="R87" i="2"/>
  <c r="R97" i="2"/>
  <c r="R89" i="2"/>
  <c r="R90" i="2"/>
  <c r="R91" i="2"/>
  <c r="R92" i="2"/>
  <c r="R93" i="2"/>
  <c r="R94" i="2"/>
  <c r="R95" i="2"/>
  <c r="R96" i="2"/>
  <c r="E97" i="2"/>
  <c r="E79" i="2"/>
  <c r="D79" i="2"/>
  <c r="E37" i="2"/>
  <c r="F37" i="2"/>
  <c r="G37" i="2"/>
  <c r="H37" i="2"/>
  <c r="I37" i="2"/>
  <c r="J37" i="2"/>
  <c r="M37" i="2"/>
  <c r="O37" i="2"/>
  <c r="P37" i="2"/>
  <c r="Q37" i="2"/>
  <c r="E43" i="2"/>
  <c r="F43" i="2"/>
  <c r="G43" i="2"/>
  <c r="H43" i="2"/>
  <c r="I43" i="2"/>
  <c r="J43" i="2"/>
  <c r="M43" i="2"/>
  <c r="N43" i="2"/>
  <c r="O43" i="2"/>
  <c r="P43" i="2"/>
  <c r="Q43" i="2"/>
  <c r="D43" i="2"/>
  <c r="D37" i="2"/>
  <c r="Q79" i="2"/>
  <c r="Q53" i="2"/>
  <c r="O27" i="3"/>
  <c r="O11" i="3"/>
  <c r="O84" i="3" l="1"/>
  <c r="F113" i="2"/>
  <c r="C38" i="1" l="1"/>
  <c r="P28" i="3" l="1"/>
  <c r="P53" i="2" l="1"/>
  <c r="N11" i="3"/>
  <c r="N27" i="3"/>
  <c r="M53" i="3" l="1"/>
  <c r="M27" i="3"/>
  <c r="M11" i="3"/>
  <c r="O79" i="2"/>
  <c r="O53" i="2"/>
  <c r="M84" i="3" l="1"/>
  <c r="R101" i="2"/>
  <c r="R88" i="2"/>
  <c r="R100" i="2"/>
  <c r="R81" i="2"/>
  <c r="R82" i="2"/>
  <c r="R83" i="2"/>
  <c r="R57" i="2"/>
  <c r="R59" i="2"/>
  <c r="R61" i="2"/>
  <c r="R45" i="2"/>
  <c r="R46" i="2"/>
  <c r="R48" i="2"/>
  <c r="R49" i="2"/>
  <c r="R41" i="2"/>
  <c r="R40" i="2"/>
  <c r="N53" i="2" l="1"/>
  <c r="L27" i="3"/>
  <c r="N37" i="2" l="1"/>
  <c r="K53" i="3"/>
  <c r="K27" i="3"/>
  <c r="K11" i="3"/>
  <c r="M53" i="2"/>
  <c r="M63" i="2"/>
  <c r="M79" i="2"/>
  <c r="M113" i="2" l="1"/>
  <c r="L79" i="2"/>
  <c r="R55" i="2"/>
  <c r="L43" i="2"/>
  <c r="J11" i="3"/>
  <c r="J27" i="3"/>
  <c r="J53" i="3"/>
  <c r="L37" i="2" l="1"/>
  <c r="L53" i="2"/>
  <c r="I53" i="3"/>
  <c r="R39" i="2" l="1"/>
  <c r="R42" i="2"/>
  <c r="R50" i="2"/>
  <c r="R51" i="2"/>
  <c r="R52" i="2"/>
  <c r="R54" i="2"/>
  <c r="R56" i="2"/>
  <c r="R58" i="2"/>
  <c r="R60" i="2"/>
  <c r="R80" i="2"/>
  <c r="R84" i="2"/>
  <c r="R85" i="2"/>
  <c r="K37" i="2" l="1"/>
  <c r="R44" i="2"/>
  <c r="K43" i="2"/>
  <c r="R43" i="2" s="1"/>
  <c r="R47" i="2"/>
  <c r="R38" i="2"/>
  <c r="K53" i="2"/>
  <c r="K79" i="2"/>
  <c r="K113" i="2" l="1"/>
  <c r="H11" i="3"/>
  <c r="I11" i="3"/>
  <c r="I27" i="3"/>
  <c r="J53" i="2" l="1"/>
  <c r="J113" i="2" s="1"/>
  <c r="I79" i="2" l="1"/>
  <c r="I53" i="2"/>
  <c r="D11" i="3" l="1"/>
  <c r="C42" i="2"/>
  <c r="C18" i="3"/>
  <c r="E11" i="3"/>
  <c r="L11" i="3"/>
  <c r="L84" i="3" s="1"/>
  <c r="D84" i="3" l="1"/>
  <c r="N53" i="3"/>
  <c r="N84" i="3" s="1"/>
  <c r="O63" i="3" l="1"/>
  <c r="Q63" i="2" l="1"/>
  <c r="Q113" i="2" s="1"/>
  <c r="B28" i="1"/>
  <c r="D53" i="2"/>
  <c r="R98" i="2" l="1"/>
  <c r="R99" i="2"/>
  <c r="R102" i="2"/>
  <c r="R103" i="2"/>
  <c r="R104" i="2"/>
  <c r="R105" i="2"/>
  <c r="R106" i="2"/>
  <c r="R107" i="2"/>
  <c r="R108" i="2"/>
  <c r="R109" i="2"/>
  <c r="P79" i="2"/>
  <c r="N79" i="2"/>
  <c r="H79" i="2"/>
  <c r="H113" i="2" s="1"/>
  <c r="P63" i="2"/>
  <c r="O63" i="2"/>
  <c r="O113" i="2" s="1"/>
  <c r="L63" i="2"/>
  <c r="L113" i="2" s="1"/>
  <c r="I63" i="2"/>
  <c r="I113" i="2" s="1"/>
  <c r="H63" i="2"/>
  <c r="G53" i="2"/>
  <c r="G113" i="2" s="1"/>
  <c r="E63" i="2"/>
  <c r="E53" i="2"/>
  <c r="E113" i="2" s="1"/>
  <c r="D89" i="2"/>
  <c r="D63" i="2"/>
  <c r="D113" i="2" s="1"/>
  <c r="K37" i="3"/>
  <c r="K84" i="3" s="1"/>
  <c r="B64" i="1"/>
  <c r="B38" i="1"/>
  <c r="B54" i="1"/>
  <c r="B18" i="1"/>
  <c r="B12" i="1"/>
  <c r="P113" i="2" l="1"/>
  <c r="N78" i="2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3" i="2" s="1"/>
  <c r="N113" i="2" s="1"/>
  <c r="R53" i="2"/>
  <c r="B86" i="1"/>
  <c r="R79" i="2"/>
  <c r="J37" i="3"/>
  <c r="J84" i="3" s="1"/>
  <c r="L37" i="3"/>
  <c r="I37" i="3"/>
  <c r="M37" i="3"/>
  <c r="N37" i="3"/>
  <c r="O37" i="3"/>
  <c r="F37" i="3"/>
  <c r="F84" i="3"/>
  <c r="E27" i="3"/>
  <c r="E84" i="3" s="1"/>
  <c r="R78" i="2" l="1"/>
  <c r="R77" i="2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6" i="2" l="1"/>
  <c r="R65" i="2" l="1"/>
  <c r="R113" i="2" l="1"/>
  <c r="R63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<sst xmlns="http://schemas.openxmlformats.org/spreadsheetml/2006/main" count="375" uniqueCount="171">
  <si>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</si>
  <si>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</si>
  <si>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</si>
  <si>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</si>
  <si>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</si>
  <si>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</si>
  <si>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</si>
  <si>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</si>
  <si>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</si>
  <si>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</si>
  <si>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</si>
  <si>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</si>
  <si>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</si>
  <si>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</si>
  <si>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</si>
  <si>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</si>
  <si>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</si>
  <si>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</si>
  <si>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</si>
  <si>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</si>
  <si>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</si>
  <si>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</si>
  <si>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</si>
  <si>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</si>
  <si>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</si>
  <si>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</si>
  <si>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</si>
  <si>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</si>
  <si>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</si>
  <si>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</si>
  <si>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</si>
  <si>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</si>
  <si>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</si>
  <si>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</si>
  <si>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</si>
  <si>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</si>
  <si>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</si>
  <si>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</si>
  <si>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</si>
  <si>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</si>
  <si>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</si>
  <si>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</si>
  <si>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</si>
  <si>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</si>
  <si>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</si>
  <si>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</si>
  <si>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</si>
  <si>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</si>
  <si>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</si>
  <si>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</si>
  <si>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</si>
  <si>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</si>
  <si>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</si>
  <si>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</si>
  <si>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</si>
  <si>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</si>
  <si>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</si>
  <si>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</si>
  <si>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</si>
  <si>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</si>
  <si>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</si>
  <si>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</si>
  <si>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</si>
  <si>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</si>
  <si>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</si>
  <si>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</si>
  <si>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</si>
  <si>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</si>
  <si>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</si>
  <si>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</si>
  <si>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</si>
  <si>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</si>
  <si>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</si>
  <si>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</si>
  <si>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</si>
  <si>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</si>
  <si>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</si>
  <si>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</si>
  <si>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</si>
  <si>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</si>
  <si>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</si>
  <si>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</si>
  <si>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</si>
  <si>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</si>
  <si>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</si>
  <si>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</si>
  <si>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</si>
  <si>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</si>
  <si>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</si>
  <si>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</si>
  <si>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</si>
  <si>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</si>
  <si>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</si>
  <si>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</si>
  <si>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</si>
  <si>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</si>
  <si>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</si>
  <si>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</si>
  <si>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</si>
  <si>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</si>
  <si>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</si>
  <si>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</si>
  <si>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</si>
  <si>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</si>
  <si>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</si>
  <si>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</si>
  <si>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</si>
  <si>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</si>
  <si>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</si>
  <si>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</si>
  <si>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</si>
  <si>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</si>
  <si>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</si>
  <si>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</si>
  <si>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</si>
  <si>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</si>
  <si>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</si>
  <si>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</si>
  <si>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</si>
  <si>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</si>
  <si>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</si>
  <si>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</si>
  <si>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</si>
  <si>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</si>
  <si>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</si>
  <si>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</si>
  <si>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</si>
  <si>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</si>
  <si>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</si>
  <si>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</si>
  <si>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</si>
  <si>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</si>
  <si>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</si>
  <si>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</si>
  <si>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</si>
  <si>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</si>
  <si>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</si>
  <si>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</si>
  <si>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</si>
  <si>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</si>
  <si>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</si>
  <si>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</si>
  <si>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</si>
  <si>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</si>
  <si>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</si>
  <si>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</si>
  <si>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</si>
  <si>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</si>
  <si>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</si>
  <si>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</si>
  <si>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</si>
  <si>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</si>
  <si>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</si>
  <si>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</si>
  <si>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</si>
  <si>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</si>
  <si>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</si>
  <si>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</si>
  <si>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</si>
  <si>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</si>
  <si>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</si>
  <si>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</si>
  <si>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</si>
  <si>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</si>
  <si>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</si>
  <si>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</si>
  <si>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</si>
  <si>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</si>
  <si>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</si>
  <si>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</si>
  <si>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INGRESOS ENERO -DICIEMBRE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</si>
</sst>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7" fillId="0" borderId="13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Normal="100" workbookViewId="0">
      <selection activeCell="C13" sqref="C13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5" t="s">
        <v>100</v>
      </c>
      <c r="B3" s="56"/>
      <c r="C3" s="5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3" t="s">
        <v>101</v>
      </c>
      <c r="B4" s="54"/>
      <c r="C4" s="5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2">
        <v>2023</v>
      </c>
      <c r="B5" s="63"/>
      <c r="C5" s="6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7" t="s">
        <v>76</v>
      </c>
      <c r="B6" s="58"/>
      <c r="C6" s="5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7" t="s">
        <v>77</v>
      </c>
      <c r="B7" s="58"/>
      <c r="C7" s="5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9" t="s">
        <v>66</v>
      </c>
      <c r="B9" s="60" t="s">
        <v>94</v>
      </c>
      <c r="C9" s="60" t="s">
        <v>93</v>
      </c>
      <c r="D9" s="6"/>
    </row>
    <row r="10" spans="1:14" ht="23.25" customHeight="1" x14ac:dyDescent="0.25">
      <c r="A10" s="59"/>
      <c r="B10" s="61"/>
      <c r="C10" s="6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89451726</v>
      </c>
      <c r="D13" s="6"/>
    </row>
    <row r="14" spans="1:14" x14ac:dyDescent="0.25">
      <c r="A14" s="4" t="s">
        <v>3</v>
      </c>
      <c r="B14" s="34">
        <v>14360000</v>
      </c>
      <c r="C14" s="34">
        <v>12761594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11239106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24477100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400000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1020000</v>
      </c>
    </row>
    <row r="25" spans="1:4" x14ac:dyDescent="0.25">
      <c r="A25" s="4" t="s">
        <v>14</v>
      </c>
      <c r="B25" s="34">
        <v>550000</v>
      </c>
      <c r="C25" s="34">
        <v>1172300</v>
      </c>
    </row>
    <row r="26" spans="1:4" x14ac:dyDescent="0.25">
      <c r="A26" s="4" t="s">
        <v>15</v>
      </c>
      <c r="B26" s="34">
        <v>2275300</v>
      </c>
      <c r="C26" s="34">
        <v>4252800</v>
      </c>
    </row>
    <row r="27" spans="1:4" x14ac:dyDescent="0.25">
      <c r="A27" s="4" t="s">
        <v>16</v>
      </c>
      <c r="B27" s="34">
        <v>6850000</v>
      </c>
      <c r="C27" s="34">
        <v>5820000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23676991</v>
      </c>
    </row>
    <row r="29" spans="1:4" x14ac:dyDescent="0.25">
      <c r="A29" s="4" t="s">
        <v>18</v>
      </c>
      <c r="B29" s="34">
        <v>495000</v>
      </c>
      <c r="C29" s="34">
        <v>1500000</v>
      </c>
    </row>
    <row r="30" spans="1:4" x14ac:dyDescent="0.25">
      <c r="A30" s="4" t="s">
        <v>19</v>
      </c>
      <c r="B30" s="34">
        <v>1615000</v>
      </c>
      <c r="C30" s="34">
        <v>850500</v>
      </c>
    </row>
    <row r="31" spans="1:4" x14ac:dyDescent="0.25">
      <c r="A31" s="4" t="s">
        <v>20</v>
      </c>
      <c r="B31" s="34">
        <v>2050000</v>
      </c>
      <c r="C31" s="34">
        <v>1542000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1538000</v>
      </c>
    </row>
    <row r="34" spans="1:3" x14ac:dyDescent="0.25">
      <c r="A34" s="4" t="s">
        <v>23</v>
      </c>
      <c r="B34" s="34">
        <v>1923917</v>
      </c>
      <c r="C34" s="34">
        <v>4979417</v>
      </c>
    </row>
    <row r="35" spans="1:3" x14ac:dyDescent="0.25">
      <c r="A35" s="4" t="s">
        <v>24</v>
      </c>
      <c r="B35" s="34">
        <v>6215000</v>
      </c>
      <c r="C35" s="34">
        <v>6287900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6939174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20167620</v>
      </c>
    </row>
    <row r="55" spans="1:3" x14ac:dyDescent="0.25">
      <c r="A55" s="4" t="s">
        <v>44</v>
      </c>
      <c r="B55" s="34">
        <v>2604500</v>
      </c>
      <c r="C55" s="34">
        <v>6863200</v>
      </c>
    </row>
    <row r="56" spans="1:3" x14ac:dyDescent="0.25">
      <c r="A56" s="4" t="s">
        <v>45</v>
      </c>
      <c r="B56" s="34">
        <v>494342</v>
      </c>
      <c r="C56" s="34">
        <v>339342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1494935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169</v>
      </c>
      <c r="B72" s="18">
        <v>0</v>
      </c>
      <c r="C72" s="22">
        <f>+C75</f>
        <v>82650082.739999995</v>
      </c>
    </row>
    <row r="73" spans="1:3" hidden="1" x14ac:dyDescent="0.25">
      <c r="A73" s="4" t="s">
        <v>168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168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267969082.74000001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142</v>
      </c>
    </row>
    <row r="93" spans="1:5" x14ac:dyDescent="0.25">
      <c r="A93" t="s">
        <v>143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6"/>
  <sheetViews>
    <sheetView showGridLines="0" topLeftCell="D23" zoomScaleNormal="100" workbookViewId="0">
      <selection activeCell="C38" sqref="C3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4" t="s">
        <v>170</v>
      </c>
      <c r="E9" s="74"/>
      <c r="F9" s="74"/>
      <c r="G9" s="74"/>
      <c r="H9" s="74"/>
      <c r="I9" s="7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3" t="s">
        <v>115</v>
      </c>
      <c r="E10" s="73"/>
      <c r="F10" s="73"/>
      <c r="G10" s="73"/>
      <c r="H10" s="73" t="s">
        <v>116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72" t="s">
        <v>117</v>
      </c>
      <c r="E11" s="72"/>
      <c r="F11" s="72"/>
      <c r="G11" s="72"/>
      <c r="H11" s="69">
        <v>129105905.63</v>
      </c>
      <c r="I11" s="6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72" t="s">
        <v>118</v>
      </c>
      <c r="E12" s="72"/>
      <c r="F12" s="72"/>
      <c r="G12" s="72"/>
      <c r="H12" s="69">
        <v>9543469.3499999996</v>
      </c>
      <c r="I12" s="69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72" t="s">
        <v>119</v>
      </c>
      <c r="E13" s="72"/>
      <c r="F13" s="72"/>
      <c r="G13" s="72"/>
      <c r="H13" s="69">
        <v>146003</v>
      </c>
      <c r="I13" s="69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72" t="s">
        <v>120</v>
      </c>
      <c r="E14" s="72"/>
      <c r="F14" s="72"/>
      <c r="G14" s="72"/>
      <c r="H14" s="69">
        <v>25750</v>
      </c>
      <c r="I14" s="69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72" t="s">
        <v>121</v>
      </c>
      <c r="E15" s="72"/>
      <c r="F15" s="72"/>
      <c r="G15" s="72"/>
      <c r="H15" s="69">
        <v>1500845</v>
      </c>
      <c r="I15" s="69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72" t="s">
        <v>122</v>
      </c>
      <c r="E16" s="72"/>
      <c r="F16" s="72"/>
      <c r="G16" s="72"/>
      <c r="H16" s="69">
        <v>1211000</v>
      </c>
      <c r="I16" s="69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72" t="s">
        <v>123</v>
      </c>
      <c r="E17" s="72"/>
      <c r="F17" s="72"/>
      <c r="G17" s="72"/>
      <c r="H17" s="69">
        <v>5158785</v>
      </c>
      <c r="I17" s="69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72" t="s">
        <v>124</v>
      </c>
      <c r="E18" s="72"/>
      <c r="F18" s="72"/>
      <c r="G18" s="72"/>
      <c r="H18" s="69">
        <v>639408</v>
      </c>
      <c r="I18" s="69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2" t="s">
        <v>125</v>
      </c>
      <c r="E19" s="72"/>
      <c r="F19" s="72"/>
      <c r="G19" s="72"/>
      <c r="H19" s="69">
        <v>91250</v>
      </c>
      <c r="I19" s="69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2" t="s">
        <v>126</v>
      </c>
      <c r="E20" s="72"/>
      <c r="F20" s="72"/>
      <c r="G20" s="72"/>
      <c r="H20" s="69">
        <v>5050</v>
      </c>
      <c r="I20" s="69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2" t="s">
        <v>127</v>
      </c>
      <c r="E21" s="72"/>
      <c r="F21" s="72"/>
      <c r="G21" s="72"/>
      <c r="H21" s="69">
        <v>5615595</v>
      </c>
      <c r="I21" s="69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2" t="s">
        <v>128</v>
      </c>
      <c r="E22" s="72"/>
      <c r="F22" s="72"/>
      <c r="G22" s="72"/>
      <c r="H22" s="69">
        <v>539425</v>
      </c>
      <c r="I22" s="69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2" t="s">
        <v>129</v>
      </c>
      <c r="E23" s="72"/>
      <c r="F23" s="72"/>
      <c r="G23" s="72"/>
      <c r="H23" s="69">
        <v>1567210</v>
      </c>
      <c r="I23" s="69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2" t="s">
        <v>130</v>
      </c>
      <c r="E24" s="72"/>
      <c r="F24" s="72"/>
      <c r="G24" s="72"/>
      <c r="H24" s="69">
        <v>2650</v>
      </c>
      <c r="I24" s="69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2" t="s">
        <v>131</v>
      </c>
      <c r="E25" s="72"/>
      <c r="F25" s="72"/>
      <c r="G25" s="72"/>
      <c r="H25" s="69">
        <v>3000</v>
      </c>
      <c r="I25" s="69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2" t="s">
        <v>132</v>
      </c>
      <c r="E26" s="72"/>
      <c r="F26" s="72"/>
      <c r="G26" s="72"/>
      <c r="H26" s="69">
        <v>424815</v>
      </c>
      <c r="I26" s="69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2" t="s">
        <v>133</v>
      </c>
      <c r="E27" s="72"/>
      <c r="F27" s="72"/>
      <c r="G27" s="72"/>
      <c r="H27" s="69">
        <v>167000</v>
      </c>
      <c r="I27" s="69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2" t="s">
        <v>134</v>
      </c>
      <c r="E28" s="72"/>
      <c r="F28" s="72"/>
      <c r="G28" s="72"/>
      <c r="H28" s="69">
        <v>2649800</v>
      </c>
      <c r="I28" s="69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2" t="s">
        <v>135</v>
      </c>
      <c r="E29" s="72"/>
      <c r="F29" s="72"/>
      <c r="G29" s="72"/>
      <c r="H29" s="69">
        <v>12500</v>
      </c>
      <c r="I29" s="69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2" t="s">
        <v>136</v>
      </c>
      <c r="E30" s="72"/>
      <c r="F30" s="72"/>
      <c r="G30" s="72"/>
      <c r="H30" s="69">
        <v>454550</v>
      </c>
      <c r="I30" s="69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71" t="s">
        <v>137</v>
      </c>
      <c r="E32" s="71"/>
      <c r="F32" s="71"/>
      <c r="G32" s="71"/>
      <c r="H32" s="70">
        <v>158864010.97999999</v>
      </c>
      <c r="I32" s="70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59" t="s">
        <v>66</v>
      </c>
      <c r="D34" s="60" t="s">
        <v>94</v>
      </c>
      <c r="E34" s="60" t="s">
        <v>93</v>
      </c>
      <c r="F34" s="64" t="s">
        <v>91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</row>
    <row r="35" spans="3:19" x14ac:dyDescent="0.25">
      <c r="C35" s="59"/>
      <c r="D35" s="61"/>
      <c r="E35" s="61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 t="shared" ref="E37:Q37" si="0">SUM(E38:E42)</f>
        <v>116687289</v>
      </c>
      <c r="F37" s="22">
        <f t="shared" si="0"/>
        <v>6851413.1299999999</v>
      </c>
      <c r="G37" s="22">
        <f t="shared" si="0"/>
        <v>7162755.96</v>
      </c>
      <c r="H37" s="22">
        <f t="shared" si="0"/>
        <v>8061696.2199999988</v>
      </c>
      <c r="I37" s="22">
        <f t="shared" si="0"/>
        <v>7002927.1399999997</v>
      </c>
      <c r="J37" s="22">
        <f t="shared" si="0"/>
        <v>11190524.15</v>
      </c>
      <c r="K37" s="22">
        <f t="shared" si="0"/>
        <v>6841145.2400000002</v>
      </c>
      <c r="L37" s="22">
        <f t="shared" si="0"/>
        <v>0</v>
      </c>
      <c r="M37" s="22">
        <f t="shared" si="0"/>
        <v>0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2">
        <f>+F37+G37+H37+I37+J37+K37+L37+M37+N37+O37+P37+Q37</f>
        <v>47110461.840000004</v>
      </c>
    </row>
    <row r="38" spans="3:19" x14ac:dyDescent="0.25">
      <c r="C38" s="4" t="s">
        <v>2</v>
      </c>
      <c r="D38" s="34">
        <v>79934500</v>
      </c>
      <c r="E38" s="34">
        <v>89451726</v>
      </c>
      <c r="F38" s="34">
        <v>5898983.3300000001</v>
      </c>
      <c r="G38" s="34">
        <v>6169602.0300000003</v>
      </c>
      <c r="H38" s="34">
        <v>5943770.29</v>
      </c>
      <c r="I38" s="34">
        <v>5868171.7699999996</v>
      </c>
      <c r="J38" s="34">
        <v>6063643.7699999996</v>
      </c>
      <c r="K38" s="34">
        <v>5828430.6100000003</v>
      </c>
      <c r="L38" s="18"/>
      <c r="M38" s="18"/>
      <c r="N38" s="18"/>
      <c r="O38" s="34"/>
      <c r="P38" s="34"/>
      <c r="Q38" s="34"/>
      <c r="R38" s="25">
        <f>SUM(F38:Q38)</f>
        <v>35772601.799999997</v>
      </c>
    </row>
    <row r="39" spans="3:19" x14ac:dyDescent="0.25">
      <c r="C39" s="4" t="s">
        <v>3</v>
      </c>
      <c r="D39" s="34">
        <v>14360000</v>
      </c>
      <c r="E39" s="34">
        <v>12761594</v>
      </c>
      <c r="F39" s="34">
        <v>51000</v>
      </c>
      <c r="G39" s="34">
        <v>120884.76</v>
      </c>
      <c r="H39" s="34">
        <v>1227922.43</v>
      </c>
      <c r="I39" s="34">
        <v>236748.51</v>
      </c>
      <c r="J39" s="34">
        <v>4237820.75</v>
      </c>
      <c r="K39" s="34">
        <v>142573.95000000001</v>
      </c>
      <c r="L39" s="18"/>
      <c r="M39" s="18"/>
      <c r="N39" s="18"/>
      <c r="O39" s="34"/>
      <c r="P39" s="34"/>
      <c r="Q39" s="34"/>
      <c r="R39" s="25">
        <f>SUM(F39:Q39)</f>
        <v>6016950.4000000004</v>
      </c>
    </row>
    <row r="40" spans="3:19" x14ac:dyDescent="0.25">
      <c r="C40" s="4" t="s">
        <v>4</v>
      </c>
      <c r="D40" s="34">
        <v>360000</v>
      </c>
      <c r="E40" s="34"/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3234863</v>
      </c>
      <c r="F41" s="34"/>
      <c r="G41" s="18"/>
      <c r="H41" s="34">
        <v>13499.77</v>
      </c>
      <c r="I41" s="18"/>
      <c r="J41" s="18"/>
      <c r="K41" s="18"/>
      <c r="L41" s="18"/>
      <c r="M41" s="18"/>
      <c r="N41" s="18"/>
      <c r="O41" s="18"/>
      <c r="P41" s="18"/>
      <c r="Q41" s="30"/>
      <c r="R41" s="25">
        <f t="shared" ref="R41:R52" si="1">SUM(F41:Q41)</f>
        <v>13499.77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11239106</v>
      </c>
      <c r="F42" s="34">
        <v>901429.8</v>
      </c>
      <c r="G42" s="34">
        <v>872269.17</v>
      </c>
      <c r="H42" s="34">
        <v>876503.73</v>
      </c>
      <c r="I42" s="34">
        <v>898006.86</v>
      </c>
      <c r="J42" s="34">
        <v>889059.63</v>
      </c>
      <c r="K42" s="34">
        <v>870140.68</v>
      </c>
      <c r="L42" s="18"/>
      <c r="M42" s="18"/>
      <c r="N42" s="34"/>
      <c r="O42" s="34"/>
      <c r="P42" s="34"/>
      <c r="Q42" s="34"/>
      <c r="R42" s="25">
        <f t="shared" si="1"/>
        <v>5307409.87</v>
      </c>
    </row>
    <row r="43" spans="3:19" s="23" customFormat="1" x14ac:dyDescent="0.25">
      <c r="C43" s="36" t="s">
        <v>114</v>
      </c>
      <c r="D43" s="22">
        <f>SUM(D44:D52)</f>
        <v>23852300</v>
      </c>
      <c r="E43" s="22">
        <f t="shared" ref="E43:Q43" si="2">SUM(E44:E52)</f>
        <v>24477100</v>
      </c>
      <c r="F43" s="22">
        <f t="shared" si="2"/>
        <v>642742.42999999993</v>
      </c>
      <c r="G43" s="22">
        <f t="shared" si="2"/>
        <v>766491.16</v>
      </c>
      <c r="H43" s="22">
        <f t="shared" si="2"/>
        <v>1178413.25</v>
      </c>
      <c r="I43" s="22">
        <f t="shared" si="2"/>
        <v>666442.04</v>
      </c>
      <c r="J43" s="22">
        <f>SUM(J44:J52)</f>
        <v>4126400.0100000002</v>
      </c>
      <c r="K43" s="22">
        <f t="shared" si="2"/>
        <v>1191337.67</v>
      </c>
      <c r="L43" s="22">
        <f t="shared" si="2"/>
        <v>0</v>
      </c>
      <c r="M43" s="22">
        <f t="shared" si="2"/>
        <v>0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 t="shared" si="1"/>
        <v>8571826.5600000005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34">
        <v>208599.69</v>
      </c>
      <c r="J44" s="34">
        <v>1485721.59</v>
      </c>
      <c r="K44" s="34">
        <v>842127.52</v>
      </c>
      <c r="L44" s="18"/>
      <c r="M44" s="18"/>
      <c r="N44" s="34"/>
      <c r="O44" s="34"/>
      <c r="P44" s="34"/>
      <c r="Q44" s="34"/>
      <c r="R44" s="25">
        <f t="shared" si="1"/>
        <v>4651698.120000001</v>
      </c>
    </row>
    <row r="45" spans="3:19" x14ac:dyDescent="0.25">
      <c r="C45" s="4" t="s">
        <v>9</v>
      </c>
      <c r="D45" s="34">
        <v>1400000</v>
      </c>
      <c r="E45" s="34">
        <v>400000</v>
      </c>
      <c r="F45" s="18"/>
      <c r="G45" s="18"/>
      <c r="H45" s="18"/>
      <c r="I45" s="18"/>
      <c r="J45" s="18"/>
      <c r="K45" s="34">
        <v>70000.02</v>
      </c>
      <c r="L45" s="18"/>
      <c r="M45" s="34"/>
      <c r="N45" s="34"/>
      <c r="O45" s="34"/>
      <c r="P45" s="34"/>
      <c r="Q45" s="34"/>
      <c r="R45" s="25">
        <f t="shared" si="1"/>
        <v>70000.02</v>
      </c>
    </row>
    <row r="46" spans="3:19" x14ac:dyDescent="0.25">
      <c r="C46" s="4" t="s">
        <v>10</v>
      </c>
      <c r="D46" s="34">
        <v>1350000</v>
      </c>
      <c r="E46" s="34">
        <v>1025000</v>
      </c>
      <c r="F46" s="18"/>
      <c r="G46" s="34">
        <v>6810</v>
      </c>
      <c r="H46" s="18"/>
      <c r="I46" s="34">
        <v>53010</v>
      </c>
      <c r="J46" s="34">
        <v>431770</v>
      </c>
      <c r="K46" s="34">
        <v>178640</v>
      </c>
      <c r="L46" s="18"/>
      <c r="M46" s="34"/>
      <c r="N46" s="18"/>
      <c r="O46" s="34"/>
      <c r="P46" s="18"/>
      <c r="Q46" s="34"/>
      <c r="R46" s="25">
        <f t="shared" si="1"/>
        <v>670230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>
        <v>152.25</v>
      </c>
      <c r="L47" s="18"/>
      <c r="M47" s="34"/>
      <c r="O47" s="34"/>
      <c r="P47" s="34"/>
      <c r="Q47" s="34"/>
      <c r="R47" s="25">
        <f t="shared" si="1"/>
        <v>152.25</v>
      </c>
    </row>
    <row r="48" spans="3:19" x14ac:dyDescent="0.25">
      <c r="C48" s="4" t="s">
        <v>12</v>
      </c>
      <c r="D48" s="34">
        <v>215000</v>
      </c>
      <c r="E48" s="34">
        <v>425000</v>
      </c>
      <c r="F48" s="18"/>
      <c r="G48" s="18"/>
      <c r="H48" s="34">
        <v>17000</v>
      </c>
      <c r="I48" s="18"/>
      <c r="J48" s="34">
        <v>161896</v>
      </c>
      <c r="K48" s="18"/>
      <c r="L48" s="18"/>
      <c r="M48" s="18"/>
      <c r="N48" s="18"/>
      <c r="O48" s="34"/>
      <c r="P48" s="34"/>
      <c r="Q48" s="34"/>
      <c r="R48" s="25">
        <f t="shared" si="1"/>
        <v>178896</v>
      </c>
    </row>
    <row r="49" spans="3:18" x14ac:dyDescent="0.25">
      <c r="C49" s="4" t="s">
        <v>13</v>
      </c>
      <c r="D49" s="34">
        <v>850000</v>
      </c>
      <c r="E49" s="34">
        <v>1020000</v>
      </c>
      <c r="F49" s="34">
        <v>15669.35</v>
      </c>
      <c r="G49" s="34">
        <v>22523.35</v>
      </c>
      <c r="H49" s="34">
        <v>409144.82</v>
      </c>
      <c r="I49" s="34">
        <v>23764.35</v>
      </c>
      <c r="J49" s="34">
        <v>396326.17</v>
      </c>
      <c r="K49" s="34">
        <v>29617.88</v>
      </c>
      <c r="L49" s="18"/>
      <c r="M49" s="34"/>
      <c r="N49" s="34"/>
      <c r="O49" s="34"/>
      <c r="P49" s="34"/>
      <c r="Q49" s="34"/>
      <c r="R49" s="25">
        <f t="shared" si="1"/>
        <v>897045.92</v>
      </c>
    </row>
    <row r="50" spans="3:18" x14ac:dyDescent="0.25">
      <c r="C50" s="4" t="s">
        <v>14</v>
      </c>
      <c r="D50" s="34">
        <v>550000</v>
      </c>
      <c r="E50" s="34">
        <v>1172300</v>
      </c>
      <c r="F50" s="18"/>
      <c r="G50" s="18"/>
      <c r="H50" s="34">
        <v>1250</v>
      </c>
      <c r="I50" s="34">
        <v>186368</v>
      </c>
      <c r="J50" s="18"/>
      <c r="K50" s="34"/>
      <c r="L50" s="18"/>
      <c r="M50" s="34"/>
      <c r="N50" s="34"/>
      <c r="O50" s="34"/>
      <c r="P50" s="34"/>
      <c r="Q50" s="34"/>
      <c r="R50" s="25">
        <f t="shared" si="1"/>
        <v>187618</v>
      </c>
    </row>
    <row r="51" spans="3:18" x14ac:dyDescent="0.25">
      <c r="C51" s="4" t="s">
        <v>15</v>
      </c>
      <c r="D51" s="34">
        <v>2275300</v>
      </c>
      <c r="E51" s="34">
        <v>4252800</v>
      </c>
      <c r="F51" s="18"/>
      <c r="G51" s="18"/>
      <c r="H51" s="18"/>
      <c r="I51" s="34">
        <v>194700</v>
      </c>
      <c r="J51" s="34">
        <v>1500236.25</v>
      </c>
      <c r="K51" s="34"/>
      <c r="L51" s="18"/>
      <c r="M51" s="34"/>
      <c r="N51" s="34"/>
      <c r="O51" s="34"/>
      <c r="P51" s="34"/>
      <c r="Q51" s="34"/>
      <c r="R51" s="25">
        <f t="shared" si="1"/>
        <v>1694936.25</v>
      </c>
    </row>
    <row r="52" spans="3:18" x14ac:dyDescent="0.25">
      <c r="C52" s="4" t="s">
        <v>16</v>
      </c>
      <c r="D52" s="34">
        <v>6850000</v>
      </c>
      <c r="E52" s="34">
        <v>5820000</v>
      </c>
      <c r="F52" s="18"/>
      <c r="G52" s="18"/>
      <c r="H52" s="18"/>
      <c r="I52" s="18"/>
      <c r="J52" s="34">
        <v>150450</v>
      </c>
      <c r="K52" s="34">
        <v>70800</v>
      </c>
      <c r="L52" s="18"/>
      <c r="M52" s="34"/>
      <c r="N52" s="18"/>
      <c r="O52" s="34"/>
      <c r="P52" s="34"/>
      <c r="Q52" s="34"/>
      <c r="R52" s="25">
        <f t="shared" si="1"/>
        <v>221250</v>
      </c>
    </row>
    <row r="53" spans="3:18" x14ac:dyDescent="0.25">
      <c r="C53" s="3" t="s">
        <v>17</v>
      </c>
      <c r="D53" s="22">
        <f>+D54+D55+D56+D57+D58+D59+D60+D61+D62</f>
        <v>20339491</v>
      </c>
      <c r="E53" s="22">
        <f>+E54+E55+E56+E57+E58+E59+E60+E61+E62</f>
        <v>23676991</v>
      </c>
      <c r="F53" s="18">
        <v>0</v>
      </c>
      <c r="G53" s="22">
        <f>+G54+G55+G56+G57+G58+G59+G60+G61</f>
        <v>0</v>
      </c>
      <c r="H53" s="22">
        <f>+H54+H55+H56+H57+H58+H59+H60+H61+H62</f>
        <v>724781.41</v>
      </c>
      <c r="I53" s="22">
        <f t="shared" ref="I53:P53" si="3">+I54+I55+I56+I57+I58+I59+I60+I61+I62</f>
        <v>821927.25</v>
      </c>
      <c r="J53" s="22">
        <f t="shared" si="3"/>
        <v>1151542.2</v>
      </c>
      <c r="K53" s="22">
        <f t="shared" si="3"/>
        <v>2058969.4300000002</v>
      </c>
      <c r="L53" s="22">
        <f t="shared" si="3"/>
        <v>0</v>
      </c>
      <c r="M53" s="22">
        <f t="shared" si="3"/>
        <v>0</v>
      </c>
      <c r="N53" s="22">
        <f t="shared" si="3"/>
        <v>0</v>
      </c>
      <c r="O53" s="22">
        <f t="shared" si="3"/>
        <v>0</v>
      </c>
      <c r="P53" s="22">
        <f t="shared" si="3"/>
        <v>0</v>
      </c>
      <c r="Q53" s="22">
        <f>+Q54+Q55+Q56+Q58+Q60+Q62+Q59+Q57+Q61</f>
        <v>0</v>
      </c>
      <c r="R53" s="26">
        <f>SUM(F53:Q53)</f>
        <v>4757220.290000001</v>
      </c>
    </row>
    <row r="54" spans="3:18" x14ac:dyDescent="0.25">
      <c r="C54" s="4" t="s">
        <v>18</v>
      </c>
      <c r="D54" s="34">
        <v>495000</v>
      </c>
      <c r="E54" s="34">
        <v>1500000</v>
      </c>
      <c r="F54" s="18"/>
      <c r="G54" s="18"/>
      <c r="H54" s="34">
        <v>148804.20000000001</v>
      </c>
      <c r="I54" s="34">
        <v>132504.79999999999</v>
      </c>
      <c r="J54" s="34">
        <v>263904</v>
      </c>
      <c r="K54">
        <v>455</v>
      </c>
      <c r="L54" s="18"/>
      <c r="M54" s="34"/>
      <c r="N54" s="34"/>
      <c r="O54" s="34"/>
      <c r="P54" s="18"/>
      <c r="Q54" s="34"/>
      <c r="R54" s="25">
        <f t="shared" ref="R54:R62" si="4">SUM(F54:Q54)</f>
        <v>545668</v>
      </c>
    </row>
    <row r="55" spans="3:18" x14ac:dyDescent="0.25">
      <c r="C55" s="4" t="s">
        <v>19</v>
      </c>
      <c r="D55" s="34">
        <v>1615000</v>
      </c>
      <c r="E55" s="34">
        <v>850500</v>
      </c>
      <c r="F55" s="18"/>
      <c r="G55" s="18"/>
      <c r="H55" s="18"/>
      <c r="I55" s="18"/>
      <c r="J55" s="34">
        <v>95059.62</v>
      </c>
      <c r="K55" s="34">
        <v>324264</v>
      </c>
      <c r="L55" s="18"/>
      <c r="M55" s="34"/>
      <c r="N55" s="34"/>
      <c r="O55" s="18"/>
      <c r="P55" s="18"/>
      <c r="Q55" s="18"/>
      <c r="R55" s="25">
        <f t="shared" si="4"/>
        <v>419323.62</v>
      </c>
    </row>
    <row r="56" spans="3:18" x14ac:dyDescent="0.25">
      <c r="C56" s="4" t="s">
        <v>20</v>
      </c>
      <c r="D56" s="34">
        <v>2050000</v>
      </c>
      <c r="E56" s="34">
        <v>1542000</v>
      </c>
      <c r="F56" s="18"/>
      <c r="G56" s="18"/>
      <c r="H56" s="34">
        <v>106169.06</v>
      </c>
      <c r="I56" s="34">
        <v>52430.58</v>
      </c>
      <c r="J56" s="34">
        <v>266275</v>
      </c>
      <c r="K56" s="34">
        <v>211125.98</v>
      </c>
      <c r="L56" s="18"/>
      <c r="M56" s="34"/>
      <c r="N56" s="18"/>
      <c r="O56" s="18"/>
      <c r="P56" s="34"/>
      <c r="Q56" s="34"/>
      <c r="R56" s="25">
        <f t="shared" si="4"/>
        <v>636000.62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22</v>
      </c>
      <c r="D58" s="34">
        <v>660000</v>
      </c>
      <c r="E58" s="34">
        <v>1538000</v>
      </c>
      <c r="F58" s="18"/>
      <c r="G58" s="18"/>
      <c r="H58" s="18"/>
      <c r="I58" s="34">
        <v>114783.83</v>
      </c>
      <c r="J58" s="18"/>
      <c r="K58" s="34"/>
      <c r="L58" s="18"/>
      <c r="M58" s="34"/>
      <c r="N58" s="18"/>
      <c r="O58" s="34"/>
      <c r="P58" s="18"/>
      <c r="Q58" s="18"/>
      <c r="R58" s="25">
        <f t="shared" si="4"/>
        <v>114783.83</v>
      </c>
    </row>
    <row r="59" spans="3:18" x14ac:dyDescent="0.25">
      <c r="C59" s="4" t="s">
        <v>23</v>
      </c>
      <c r="D59" s="34">
        <v>1923917</v>
      </c>
      <c r="E59" s="34">
        <v>4979417</v>
      </c>
      <c r="F59" s="18"/>
      <c r="G59" s="18"/>
      <c r="H59" s="18"/>
      <c r="I59" s="34">
        <v>20955.62</v>
      </c>
      <c r="J59" s="34">
        <v>19618.68</v>
      </c>
      <c r="K59" s="34">
        <v>3894</v>
      </c>
      <c r="L59" s="18"/>
      <c r="M59" s="34"/>
      <c r="N59" s="18"/>
      <c r="O59" s="34"/>
      <c r="P59" s="34"/>
      <c r="Q59" s="34"/>
      <c r="R59" s="25">
        <f>SUM(F59:Q59)</f>
        <v>44468.3</v>
      </c>
    </row>
    <row r="60" spans="3:18" x14ac:dyDescent="0.25">
      <c r="C60" s="4" t="s">
        <v>24</v>
      </c>
      <c r="D60" s="34">
        <v>6215000</v>
      </c>
      <c r="E60" s="34">
        <v>6287900</v>
      </c>
      <c r="F60" s="18"/>
      <c r="G60" s="18"/>
      <c r="H60" s="34">
        <v>193300</v>
      </c>
      <c r="I60" s="34">
        <v>2102.2600000000002</v>
      </c>
      <c r="J60" s="34">
        <v>386600</v>
      </c>
      <c r="K60" s="34">
        <v>1166978.1100000001</v>
      </c>
      <c r="L60" s="18"/>
      <c r="M60" s="34"/>
      <c r="N60" s="34"/>
      <c r="O60" s="34"/>
      <c r="P60" s="34"/>
      <c r="Q60" s="34"/>
      <c r="R60" s="25">
        <f t="shared" si="4"/>
        <v>1748980.37</v>
      </c>
    </row>
    <row r="61" spans="3:18" x14ac:dyDescent="0.25">
      <c r="C61" s="4" t="s">
        <v>25</v>
      </c>
      <c r="D61" s="18"/>
      <c r="E61" s="18"/>
      <c r="F61" s="18"/>
      <c r="G61" s="18"/>
      <c r="H61" s="18"/>
      <c r="I61" s="18"/>
      <c r="J61" s="34"/>
      <c r="K61" s="34">
        <v>352252.34</v>
      </c>
      <c r="L61" s="18"/>
      <c r="M61" s="18"/>
      <c r="N61" s="18"/>
      <c r="O61" s="18"/>
      <c r="P61" s="18"/>
      <c r="Q61" s="18"/>
      <c r="R61" s="26">
        <f t="shared" si="4"/>
        <v>352252.34</v>
      </c>
    </row>
    <row r="62" spans="3:18" x14ac:dyDescent="0.25">
      <c r="C62" s="4" t="s">
        <v>26</v>
      </c>
      <c r="D62" s="34">
        <v>7340574</v>
      </c>
      <c r="E62" s="34">
        <v>6939174</v>
      </c>
      <c r="F62" s="18"/>
      <c r="G62" s="18"/>
      <c r="H62" s="34">
        <v>276508.15000000002</v>
      </c>
      <c r="I62" s="34">
        <v>499150.16</v>
      </c>
      <c r="J62" s="50">
        <v>120084.9</v>
      </c>
      <c r="K62" s="34"/>
      <c r="L62" s="18"/>
      <c r="M62" s="34"/>
      <c r="N62" s="34"/>
      <c r="O62" s="34"/>
      <c r="P62" s="34"/>
      <c r="Q62" s="34"/>
      <c r="R62" s="25">
        <f t="shared" si="4"/>
        <v>895743.21000000008</v>
      </c>
    </row>
    <row r="63" spans="3:18" x14ac:dyDescent="0.25">
      <c r="C63" s="3" t="s">
        <v>27</v>
      </c>
      <c r="D63" s="22">
        <f>+D64</f>
        <v>310000</v>
      </c>
      <c r="E63" s="22">
        <f>+E64</f>
        <v>310000</v>
      </c>
      <c r="F63" s="18">
        <v>0</v>
      </c>
      <c r="G63" s="18">
        <v>0</v>
      </c>
      <c r="H63" s="22">
        <f>+H64+H65+H66+H67+H68+H69+H70+H71</f>
        <v>0</v>
      </c>
      <c r="I63" s="22">
        <f>+I64+I65+I66+I67+I68+I69+I70+I71</f>
        <v>0</v>
      </c>
      <c r="J63" s="22"/>
      <c r="K63" s="22"/>
      <c r="L63" s="22">
        <f>+L64</f>
        <v>0</v>
      </c>
      <c r="M63" s="22">
        <f>+M64+M65+M66+M67+M68+M69+M70+M71</f>
        <v>0</v>
      </c>
      <c r="N63" s="18">
        <f>+N64+N65+N66+N67+N68+N69+N70+N71</f>
        <v>0</v>
      </c>
      <c r="O63" s="18">
        <f>+O64+O65+O66+O67+O68+O69+O70+O71</f>
        <v>0</v>
      </c>
      <c r="P63" s="18">
        <f>+P64+P65+P66+P67+P68+P69+P70+P71</f>
        <v>0</v>
      </c>
      <c r="Q63" s="18">
        <f t="shared" ref="Q63" si="5">+Q64+Q65+Q66+Q67+Q68+Q69+Q70+Q71</f>
        <v>0</v>
      </c>
      <c r="R63" s="25">
        <f t="shared" ref="R63:R68" si="6">SUM(F63:Q63)</f>
        <v>0</v>
      </c>
    </row>
    <row r="64" spans="3:18" x14ac:dyDescent="0.25">
      <c r="C64" s="4" t="s">
        <v>28</v>
      </c>
      <c r="D64" s="34">
        <v>310000</v>
      </c>
      <c r="E64" s="34">
        <v>310000</v>
      </c>
      <c r="F64" s="18">
        <v>0</v>
      </c>
      <c r="G64" s="18">
        <v>0</v>
      </c>
      <c r="H64" s="18"/>
      <c r="I64" s="18"/>
      <c r="J64" s="22"/>
      <c r="K64" s="18"/>
      <c r="L64" s="18"/>
      <c r="M64" s="34"/>
      <c r="N64" s="18"/>
      <c r="O64" s="18"/>
      <c r="P64" s="18"/>
      <c r="Q64" s="18"/>
      <c r="R64" s="25"/>
    </row>
    <row r="65" spans="3:18" hidden="1" x14ac:dyDescent="0.25">
      <c r="C65" s="4" t="s">
        <v>29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ref="N65:N78" si="7">+N66+N67+N68+N69+N70+N71+N72+N73</f>
        <v>0</v>
      </c>
      <c r="O65" s="18">
        <v>0</v>
      </c>
      <c r="P65" s="18">
        <v>0</v>
      </c>
      <c r="Q65" s="18">
        <v>0</v>
      </c>
      <c r="R65" s="25">
        <f t="shared" si="6"/>
        <v>0</v>
      </c>
    </row>
    <row r="66" spans="3:18" hidden="1" x14ac:dyDescent="0.25">
      <c r="C66" s="4" t="s">
        <v>30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7"/>
        <v>0</v>
      </c>
      <c r="O66" s="18">
        <v>0</v>
      </c>
      <c r="P66" s="18">
        <v>0</v>
      </c>
      <c r="Q66" s="18">
        <v>0</v>
      </c>
      <c r="R66" s="25">
        <f t="shared" si="6"/>
        <v>0</v>
      </c>
    </row>
    <row r="67" spans="3:18" hidden="1" x14ac:dyDescent="0.25">
      <c r="C67" s="4" t="s">
        <v>31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7"/>
        <v>0</v>
      </c>
      <c r="O67" s="18">
        <v>0</v>
      </c>
      <c r="P67" s="18">
        <v>0</v>
      </c>
      <c r="Q67" s="18">
        <v>0</v>
      </c>
      <c r="R67" s="25">
        <f t="shared" si="6"/>
        <v>0</v>
      </c>
    </row>
    <row r="68" spans="3:18" hidden="1" x14ac:dyDescent="0.25">
      <c r="C68" s="4" t="s">
        <v>32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25">
        <f t="shared" si="6"/>
        <v>0</v>
      </c>
    </row>
    <row r="69" spans="3:18" hidden="1" x14ac:dyDescent="0.25">
      <c r="C69" s="4" t="s">
        <v>33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25">
        <f t="shared" ref="R69:R99" si="8">SUM(F69:Q69)</f>
        <v>0</v>
      </c>
    </row>
    <row r="70" spans="3:18" hidden="1" x14ac:dyDescent="0.25">
      <c r="C70" s="4" t="s">
        <v>34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8"/>
        <v>0</v>
      </c>
    </row>
    <row r="71" spans="3:18" hidden="1" x14ac:dyDescent="0.25">
      <c r="C71" s="4" t="s">
        <v>35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8"/>
        <v>0</v>
      </c>
    </row>
    <row r="72" spans="3:18" hidden="1" x14ac:dyDescent="0.25">
      <c r="C72" s="3" t="s">
        <v>36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8"/>
        <v>0</v>
      </c>
    </row>
    <row r="73" spans="3:18" hidden="1" x14ac:dyDescent="0.25">
      <c r="C73" s="4" t="s">
        <v>37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si="8"/>
        <v>0</v>
      </c>
    </row>
    <row r="74" spans="3:18" hidden="1" x14ac:dyDescent="0.25">
      <c r="C74" s="4" t="s">
        <v>38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39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4" t="s">
        <v>40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41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42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x14ac:dyDescent="0.25">
      <c r="C79" s="3" t="s">
        <v>43</v>
      </c>
      <c r="D79" s="22">
        <f>+D80+D81+D82+D83+D84+D85+D86+D87+D88</f>
        <v>4210920</v>
      </c>
      <c r="E79" s="22">
        <f>+E80+E81+E82+E83+E84+E85+E86+E87+E88</f>
        <v>20167620</v>
      </c>
      <c r="F79" s="18">
        <v>0</v>
      </c>
      <c r="G79" s="18">
        <v>0</v>
      </c>
      <c r="H79" s="22">
        <f t="shared" ref="H79:P79" si="9">+H80+H81+H82+H83+H84+H85+H86+H87+H88+H89+H90+H91+H93</f>
        <v>82600</v>
      </c>
      <c r="I79" s="22">
        <f>+I80+I81+I82+I83+I84+I85+I86+I87+I88+I89+I90+I91+I93</f>
        <v>367489.76</v>
      </c>
      <c r="J79" s="22">
        <f>+J80+J81+J82+J83+J84+J85+J86+J87+J88+J89+J90+J91+J93</f>
        <v>340371.3</v>
      </c>
      <c r="K79" s="22">
        <f>+K80+K81+K82+K83+K84+K85</f>
        <v>259536.79</v>
      </c>
      <c r="L79" s="22">
        <f>+L80+L84+L88</f>
        <v>0</v>
      </c>
      <c r="M79" s="22">
        <f>+M80+M81+M82+M83+M84+M85+M86+M87+M88+M89+M90+M91+M93</f>
        <v>0</v>
      </c>
      <c r="N79" s="22">
        <f t="shared" si="9"/>
        <v>0</v>
      </c>
      <c r="O79" s="22">
        <f>+O80+O81+O82+O83+O84+O85+O86+O87+O88+O89+O90+O91+O93</f>
        <v>0</v>
      </c>
      <c r="P79" s="22">
        <f t="shared" si="9"/>
        <v>0</v>
      </c>
      <c r="Q79" s="22">
        <f>+Q80+Q81+Q82+Q83+Q84+Q85+Q88</f>
        <v>0</v>
      </c>
      <c r="R79" s="26">
        <f t="shared" si="8"/>
        <v>1049997.8500000001</v>
      </c>
    </row>
    <row r="80" spans="3:18" x14ac:dyDescent="0.25">
      <c r="C80" s="4" t="s">
        <v>44</v>
      </c>
      <c r="D80" s="34">
        <v>2604500</v>
      </c>
      <c r="E80" s="34">
        <v>6863200</v>
      </c>
      <c r="F80" s="18">
        <v>0</v>
      </c>
      <c r="G80" s="18">
        <v>0</v>
      </c>
      <c r="H80" s="34">
        <v>59000</v>
      </c>
      <c r="I80" s="34">
        <v>338483</v>
      </c>
      <c r="J80" s="34">
        <v>180254.22</v>
      </c>
      <c r="K80" s="34"/>
      <c r="L80" s="30"/>
      <c r="M80" s="34"/>
      <c r="N80" s="18"/>
      <c r="O80" s="34"/>
      <c r="P80" s="18"/>
      <c r="Q80" s="34"/>
      <c r="R80" s="25">
        <f t="shared" si="8"/>
        <v>577737.22</v>
      </c>
    </row>
    <row r="81" spans="3:18" x14ac:dyDescent="0.25">
      <c r="C81" s="4" t="s">
        <v>45</v>
      </c>
      <c r="D81" s="34">
        <v>494342</v>
      </c>
      <c r="E81" s="34">
        <v>339342</v>
      </c>
      <c r="F81" s="18"/>
      <c r="G81" s="18">
        <v>0</v>
      </c>
      <c r="H81" s="18">
        <v>0</v>
      </c>
      <c r="I81" s="18"/>
      <c r="J81" s="18"/>
      <c r="K81" s="18"/>
      <c r="L81" s="22"/>
      <c r="M81" s="34"/>
      <c r="N81" s="18"/>
      <c r="O81" s="18"/>
      <c r="P81" s="18"/>
      <c r="Q81" s="18"/>
      <c r="R81" s="25">
        <f t="shared" si="8"/>
        <v>0</v>
      </c>
    </row>
    <row r="82" spans="3:18" x14ac:dyDescent="0.25">
      <c r="C82" s="4" t="s">
        <v>46</v>
      </c>
      <c r="D82" s="34">
        <v>65370</v>
      </c>
      <c r="E82" s="34">
        <v>65370</v>
      </c>
      <c r="F82" s="18">
        <v>0</v>
      </c>
      <c r="G82" s="18">
        <v>0</v>
      </c>
      <c r="H82" s="18">
        <v>0</v>
      </c>
      <c r="I82" s="18"/>
      <c r="J82" s="18"/>
      <c r="K82" s="18"/>
      <c r="L82" s="22"/>
      <c r="M82" s="18"/>
      <c r="N82" s="18"/>
      <c r="O82" s="18"/>
      <c r="P82" s="18"/>
      <c r="Q82" s="18"/>
      <c r="R82" s="25">
        <f t="shared" si="8"/>
        <v>0</v>
      </c>
    </row>
    <row r="83" spans="3:18" x14ac:dyDescent="0.25">
      <c r="C83" s="4" t="s">
        <v>47</v>
      </c>
      <c r="D83" s="34">
        <v>164773</v>
      </c>
      <c r="E83" s="34">
        <v>9414773</v>
      </c>
      <c r="F83" s="18">
        <v>0</v>
      </c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25">
        <f t="shared" si="8"/>
        <v>0</v>
      </c>
    </row>
    <row r="84" spans="3:18" x14ac:dyDescent="0.25">
      <c r="C84" s="4" t="s">
        <v>48</v>
      </c>
      <c r="D84" s="34">
        <v>766935</v>
      </c>
      <c r="E84" s="34">
        <v>1494935</v>
      </c>
      <c r="F84" s="18">
        <v>0</v>
      </c>
      <c r="G84" s="18">
        <v>0</v>
      </c>
      <c r="H84" s="34">
        <v>23600</v>
      </c>
      <c r="I84" s="34">
        <v>3481</v>
      </c>
      <c r="J84" s="34">
        <v>160117.07999999999</v>
      </c>
      <c r="K84" s="34">
        <v>259536.79</v>
      </c>
      <c r="L84" s="30"/>
      <c r="M84" s="18"/>
      <c r="N84" s="18"/>
      <c r="O84" s="34"/>
      <c r="P84" s="34"/>
      <c r="Q84" s="34"/>
      <c r="R84" s="25">
        <f t="shared" si="8"/>
        <v>446734.87</v>
      </c>
    </row>
    <row r="85" spans="3:18" x14ac:dyDescent="0.25">
      <c r="C85" s="4" t="s">
        <v>49</v>
      </c>
      <c r="D85" s="34">
        <v>100000</v>
      </c>
      <c r="E85" s="34">
        <v>100000</v>
      </c>
      <c r="F85" s="18">
        <v>0</v>
      </c>
      <c r="G85" s="18">
        <v>0</v>
      </c>
      <c r="H85" s="18"/>
      <c r="I85" s="18"/>
      <c r="J85" s="18"/>
      <c r="K85" s="34"/>
      <c r="L85" s="22"/>
      <c r="M85" s="18"/>
      <c r="N85" s="18"/>
      <c r="O85" s="34"/>
      <c r="P85" s="18"/>
      <c r="Q85" s="18"/>
      <c r="R85" s="25">
        <f t="shared" si="8"/>
        <v>0</v>
      </c>
    </row>
    <row r="86" spans="3:18" x14ac:dyDescent="0.25">
      <c r="C86" s="4" t="s">
        <v>50</v>
      </c>
      <c r="D86" s="34">
        <v>15000</v>
      </c>
      <c r="E86" s="34">
        <v>15000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>SUM(F86:Q86)</f>
        <v>0</v>
      </c>
    </row>
    <row r="87" spans="3:18" x14ac:dyDescent="0.25">
      <c r="C87" s="4" t="s">
        <v>51</v>
      </c>
      <c r="D87" s="18"/>
      <c r="E87" s="34">
        <v>1640000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>SUM(F87:Q87)</f>
        <v>0</v>
      </c>
    </row>
    <row r="88" spans="3:18" x14ac:dyDescent="0.25">
      <c r="C88" s="4" t="s">
        <v>52</v>
      </c>
      <c r="D88" s="18"/>
      <c r="E88" s="34">
        <v>235000</v>
      </c>
      <c r="F88" s="18">
        <v>0</v>
      </c>
      <c r="G88" s="18">
        <v>0</v>
      </c>
      <c r="H88" s="18"/>
      <c r="I88" s="34">
        <v>25525.759999999998</v>
      </c>
      <c r="J88" s="18"/>
      <c r="K88" s="18"/>
      <c r="L88" s="30"/>
      <c r="M88" s="18"/>
      <c r="N88" s="18"/>
      <c r="O88" s="34"/>
      <c r="P88" s="18"/>
      <c r="Q88" s="18"/>
      <c r="R88" s="25">
        <f>SUM(F88:Q88)</f>
        <v>25525.759999999998</v>
      </c>
    </row>
    <row r="89" spans="3:18" hidden="1" x14ac:dyDescent="0.25">
      <c r="C89" s="3" t="s">
        <v>53</v>
      </c>
      <c r="D89" s="18">
        <f>+D90+D91+D92+D93</f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 t="shared" ref="R89:R96" si="10">SUM(F89:Q89)</f>
        <v>0</v>
      </c>
    </row>
    <row r="90" spans="3:18" hidden="1" x14ac:dyDescent="0.25">
      <c r="C90" s="4" t="s">
        <v>54</v>
      </c>
      <c r="D90" s="18">
        <v>0</v>
      </c>
      <c r="E90" s="18">
        <v>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 t="shared" si="10"/>
        <v>0</v>
      </c>
    </row>
    <row r="91" spans="3:18" hidden="1" x14ac:dyDescent="0.25">
      <c r="C91" s="4" t="s">
        <v>55</v>
      </c>
      <c r="D91" s="18"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si="10"/>
        <v>0</v>
      </c>
    </row>
    <row r="92" spans="3:18" hidden="1" x14ac:dyDescent="0.25">
      <c r="C92" s="4" t="s">
        <v>56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5">
        <f t="shared" si="10"/>
        <v>0</v>
      </c>
    </row>
    <row r="93" spans="3:18" hidden="1" x14ac:dyDescent="0.25">
      <c r="C93" s="4" t="s">
        <v>57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25">
        <f t="shared" si="10"/>
        <v>0</v>
      </c>
    </row>
    <row r="94" spans="3:18" hidden="1" x14ac:dyDescent="0.25">
      <c r="C94" s="3" t="s">
        <v>58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25">
        <f t="shared" si="10"/>
        <v>0</v>
      </c>
    </row>
    <row r="95" spans="3:18" hidden="1" x14ac:dyDescent="0.25">
      <c r="C95" s="4" t="s">
        <v>59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10"/>
        <v>0</v>
      </c>
    </row>
    <row r="96" spans="3:18" hidden="1" x14ac:dyDescent="0.25">
      <c r="C96" s="4" t="s">
        <v>60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0"/>
        <v>0</v>
      </c>
    </row>
    <row r="97" spans="3:18" s="23" customFormat="1" x14ac:dyDescent="0.25">
      <c r="C97" s="3" t="s">
        <v>61</v>
      </c>
      <c r="D97" s="22">
        <v>0</v>
      </c>
      <c r="E97" s="22">
        <f>+E100</f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5">
        <f>SUM(F97:Q97)</f>
        <v>0</v>
      </c>
    </row>
    <row r="98" spans="3:18" hidden="1" x14ac:dyDescent="0.25">
      <c r="C98" s="4" t="s">
        <v>62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8"/>
        <v>0</v>
      </c>
    </row>
    <row r="99" spans="3:18" hidden="1" x14ac:dyDescent="0.25">
      <c r="C99" s="4" t="s">
        <v>63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8"/>
        <v>0</v>
      </c>
    </row>
    <row r="100" spans="3:18" x14ac:dyDescent="0.25">
      <c r="C100" s="4" t="s">
        <v>64</v>
      </c>
      <c r="D100" s="18">
        <v>0</v>
      </c>
      <c r="E100" s="18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>SUM(F100:Q100)</f>
        <v>0</v>
      </c>
    </row>
    <row r="101" spans="3:18" hidden="1" x14ac:dyDescent="0.25">
      <c r="C101" s="1" t="s">
        <v>67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">
        <f>SUM(F101:Q101)</f>
        <v>0</v>
      </c>
    </row>
    <row r="102" spans="3:18" hidden="1" x14ac:dyDescent="0.25">
      <c r="C102" s="3" t="s">
        <v>68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ref="R102:R109" si="11">SUM(F102:Q102)</f>
        <v>0</v>
      </c>
    </row>
    <row r="103" spans="3:18" hidden="1" x14ac:dyDescent="0.25">
      <c r="C103" s="4" t="s">
        <v>69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11"/>
        <v>0</v>
      </c>
    </row>
    <row r="104" spans="3:18" hidden="1" x14ac:dyDescent="0.25">
      <c r="C104" s="4" t="s">
        <v>70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11"/>
        <v>0</v>
      </c>
    </row>
    <row r="105" spans="3:18" hidden="1" x14ac:dyDescent="0.25">
      <c r="C105" s="3" t="s">
        <v>71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1"/>
        <v>0</v>
      </c>
    </row>
    <row r="106" spans="3:18" hidden="1" x14ac:dyDescent="0.25">
      <c r="C106" s="4" t="s">
        <v>72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1"/>
        <v>0</v>
      </c>
    </row>
    <row r="107" spans="3:18" hidden="1" x14ac:dyDescent="0.25">
      <c r="C107" s="4" t="s">
        <v>73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8" hidden="1" x14ac:dyDescent="0.25">
      <c r="C108" s="3" t="s">
        <v>74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8" hidden="1" x14ac:dyDescent="0.25">
      <c r="C109" s="4" t="s">
        <v>75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8" x14ac:dyDescent="0.25">
      <c r="C110" s="3" t="s">
        <v>169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5"/>
    </row>
    <row r="111" spans="3:18" x14ac:dyDescent="0.25">
      <c r="C111" s="4" t="s">
        <v>168</v>
      </c>
      <c r="D111" s="18"/>
      <c r="E111" s="50">
        <f>+E112</f>
        <v>82650082.739999995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25"/>
    </row>
    <row r="112" spans="3:18" x14ac:dyDescent="0.25">
      <c r="C112" s="4"/>
      <c r="D112" s="18"/>
      <c r="E112" s="34">
        <v>82650082.739999995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28" t="s">
        <v>65</v>
      </c>
      <c r="D113" s="32">
        <f>+D79+D63+D53+D37+D43</f>
        <v>156000000</v>
      </c>
      <c r="E113" s="32">
        <f>+E79+E63+E53+E37+E43+E97+E111</f>
        <v>267969082.74000001</v>
      </c>
      <c r="F113" s="31">
        <f t="shared" ref="F113:Q113" si="12">+F79+F63+F53+F37+F43</f>
        <v>7494155.5599999996</v>
      </c>
      <c r="G113" s="31">
        <f t="shared" si="12"/>
        <v>7929247.1200000001</v>
      </c>
      <c r="H113" s="31">
        <f>+H79+H63+H53+H37+H43</f>
        <v>10047490.879999999</v>
      </c>
      <c r="I113" s="31">
        <f t="shared" si="12"/>
        <v>8858786.1899999995</v>
      </c>
      <c r="J113" s="31">
        <f>+J79+J63+J53+J37+J43</f>
        <v>16808837.66</v>
      </c>
      <c r="K113" s="31">
        <f t="shared" si="12"/>
        <v>10350989.130000001</v>
      </c>
      <c r="L113" s="31">
        <f t="shared" si="12"/>
        <v>0</v>
      </c>
      <c r="M113" s="31">
        <f t="shared" si="12"/>
        <v>0</v>
      </c>
      <c r="N113" s="31">
        <f t="shared" si="12"/>
        <v>0</v>
      </c>
      <c r="O113" s="31">
        <f t="shared" si="12"/>
        <v>0</v>
      </c>
      <c r="P113" s="31">
        <f t="shared" si="12"/>
        <v>0</v>
      </c>
      <c r="Q113" s="31">
        <f t="shared" si="12"/>
        <v>0</v>
      </c>
      <c r="R113" s="31">
        <f>+F113+G113+H113+I113+J113+K113+L113+M113+N113+O113+P113+Q113</f>
        <v>61489506.539999999</v>
      </c>
    </row>
    <row r="119" spans="3:18" x14ac:dyDescent="0.25">
      <c r="C119" t="s">
        <v>102</v>
      </c>
      <c r="D119" s="18"/>
      <c r="H119" t="s">
        <v>111</v>
      </c>
      <c r="I119" s="24"/>
      <c r="J119" s="24"/>
    </row>
    <row r="120" spans="3:18" x14ac:dyDescent="0.25">
      <c r="C120" t="s">
        <v>107</v>
      </c>
      <c r="D120" s="18"/>
      <c r="I120" s="24" t="s">
        <v>108</v>
      </c>
      <c r="J120" s="24"/>
    </row>
    <row r="121" spans="3:18" x14ac:dyDescent="0.25">
      <c r="C121" s="23" t="s">
        <v>109</v>
      </c>
      <c r="D121" s="18"/>
      <c r="I121" s="27" t="s">
        <v>138</v>
      </c>
      <c r="J121" s="24"/>
    </row>
    <row r="122" spans="3:18" x14ac:dyDescent="0.25">
      <c r="C122" t="s">
        <v>139</v>
      </c>
      <c r="D122" s="18"/>
      <c r="I122" s="24" t="s">
        <v>110</v>
      </c>
      <c r="J122" s="24"/>
    </row>
    <row r="123" spans="3:18" ht="15.75" thickBot="1" x14ac:dyDescent="0.3"/>
    <row r="124" spans="3:18" ht="15.75" thickBot="1" x14ac:dyDescent="0.3">
      <c r="C124" s="17" t="s">
        <v>95</v>
      </c>
    </row>
    <row r="125" spans="3:18" ht="30.75" thickBot="1" x14ac:dyDescent="0.3">
      <c r="C125" s="15" t="s">
        <v>96</v>
      </c>
    </row>
    <row r="126" spans="3:18" ht="60.75" thickBot="1" x14ac:dyDescent="0.3">
      <c r="C126" s="16" t="s">
        <v>97</v>
      </c>
    </row>
  </sheetData>
  <mergeCells count="54">
    <mergeCell ref="D23:G23"/>
    <mergeCell ref="D24:G24"/>
    <mergeCell ref="D25:G25"/>
    <mergeCell ref="D26:G26"/>
    <mergeCell ref="D27:G27"/>
    <mergeCell ref="D28:G28"/>
    <mergeCell ref="D10:G10"/>
    <mergeCell ref="D9:I9"/>
    <mergeCell ref="D14:G14"/>
    <mergeCell ref="H10:I10"/>
    <mergeCell ref="D11:G11"/>
    <mergeCell ref="D12:G12"/>
    <mergeCell ref="D13:G13"/>
    <mergeCell ref="H28:I28"/>
    <mergeCell ref="H23:I23"/>
    <mergeCell ref="H24:I24"/>
    <mergeCell ref="H25:I25"/>
    <mergeCell ref="H26:I26"/>
    <mergeCell ref="H27:I27"/>
    <mergeCell ref="H19:I19"/>
    <mergeCell ref="H20:I20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29:I29"/>
    <mergeCell ref="H30:I30"/>
    <mergeCell ref="H32:I32"/>
    <mergeCell ref="D32:G32"/>
    <mergeCell ref="D29:G29"/>
    <mergeCell ref="D30:G30"/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abSelected="1" topLeftCell="C1" zoomScaleNormal="100" workbookViewId="0">
      <selection activeCell="E16" sqref="E1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53" t="s">
        <v>101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3:18" ht="15.75" x14ac:dyDescent="0.25">
      <c r="C5" s="62">
        <v>2023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"/>
      <c r="R5" s="24"/>
    </row>
    <row r="6" spans="3:18" ht="15.75" customHeight="1" x14ac:dyDescent="0.25">
      <c r="C6" s="57" t="s">
        <v>92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24"/>
      <c r="R6" s="24"/>
    </row>
    <row r="7" spans="3:18" ht="15.75" customHeight="1" x14ac:dyDescent="0.25">
      <c r="C7" s="58" t="s">
        <v>77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</f>
        <v>0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SUM(P12:P16)</f>
        <v>47110461.839999996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K12" s="34"/>
      <c r="L12" s="34"/>
      <c r="M12" s="34"/>
      <c r="N12" s="34"/>
      <c r="O12" s="34"/>
      <c r="P12" s="18">
        <f>SUM(D12:O12)</f>
        <v>35772601.799999997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K13" s="34"/>
      <c r="L13" s="34"/>
      <c r="M13" s="34"/>
      <c r="N13" s="34"/>
      <c r="O13" s="34"/>
      <c r="P13" s="18">
        <f t="shared" ref="P12:P16" si="1">SUM(D13:O13)</f>
        <v>6016950.4000000004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 t="shared" si="1"/>
        <v>13499.77</v>
      </c>
      <c r="Q15" s="4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K16" s="34"/>
      <c r="L16" s="34"/>
      <c r="M16" s="34"/>
      <c r="N16" s="34"/>
      <c r="O16" s="34"/>
      <c r="P16" s="18">
        <f t="shared" si="1"/>
        <v>5307409.87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2">+F18+F19+F20+F21+F22+F23+F24+F25</f>
        <v>1178413.25</v>
      </c>
      <c r="G17" s="22">
        <f t="shared" si="2"/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>SUM(P18:P26)</f>
        <v>8571826.5600000005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0"/>
      <c r="K18" s="34"/>
      <c r="L18" s="34"/>
      <c r="M18" s="34"/>
      <c r="N18" s="34"/>
      <c r="O18" s="34"/>
      <c r="P18" s="18">
        <f>SUM(D18:O18)</f>
        <v>4651698.120000001</v>
      </c>
    </row>
    <row r="19" spans="3:18" x14ac:dyDescent="0.25">
      <c r="C19" s="4" t="s">
        <v>9</v>
      </c>
      <c r="I19" s="34">
        <v>70000.02</v>
      </c>
      <c r="K19" s="34"/>
      <c r="L19" s="34"/>
      <c r="M19" s="34"/>
      <c r="N19" s="34"/>
      <c r="O19" s="34"/>
      <c r="P19" s="18">
        <f t="shared" ref="P19:P26" si="3">SUM(D19:O19)</f>
        <v>70000.02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K20" s="34"/>
      <c r="M20" s="34"/>
      <c r="O20" s="34"/>
      <c r="P20" s="18">
        <f t="shared" si="3"/>
        <v>670230</v>
      </c>
    </row>
    <row r="21" spans="3:18" x14ac:dyDescent="0.25">
      <c r="C21" s="4" t="s">
        <v>11</v>
      </c>
      <c r="I21">
        <v>152.25</v>
      </c>
      <c r="K21" s="34"/>
      <c r="L21"/>
      <c r="M21" s="34"/>
      <c r="N21" s="34"/>
      <c r="O21" s="34"/>
      <c r="P21" s="18">
        <f t="shared" si="3"/>
        <v>152.25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3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K23" s="34"/>
      <c r="L23" s="34"/>
      <c r="M23" s="34"/>
      <c r="N23" s="34"/>
      <c r="O23" s="34"/>
      <c r="P23" s="18">
        <f t="shared" si="3"/>
        <v>897045.92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K24" s="34"/>
      <c r="L24" s="34"/>
      <c r="M24" s="34"/>
      <c r="N24" s="34"/>
      <c r="O24" s="34"/>
      <c r="P24" s="18">
        <f t="shared" si="3"/>
        <v>1687854.25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3"/>
        <v>345150</v>
      </c>
    </row>
    <row r="26" spans="3:18" x14ac:dyDescent="0.25">
      <c r="C26" s="4" t="s">
        <v>16</v>
      </c>
      <c r="I26" s="34">
        <v>70800</v>
      </c>
      <c r="K26" s="34"/>
      <c r="M26" s="34"/>
      <c r="N26" s="34"/>
      <c r="O26" s="34"/>
      <c r="P26" s="18">
        <f t="shared" si="3"/>
        <v>70800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4">+I28+I29+I30+I31+I32+I33+I34+I35+I36</f>
        <v>2058969.4300000002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SUM(P28:P38)</f>
        <v>4757220.29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>
        <v>455</v>
      </c>
      <c r="J28" s="34"/>
      <c r="K28" s="34"/>
      <c r="L28" s="34"/>
      <c r="M28" s="34"/>
      <c r="N28" s="34"/>
      <c r="O28" s="34"/>
      <c r="P28" s="18">
        <f t="shared" ref="P19:P38" si="5">SUM(D28:O28)</f>
        <v>545668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K29" s="34"/>
      <c r="L29" s="34"/>
      <c r="P29" s="18">
        <f t="shared" si="5"/>
        <v>419323.62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K30" s="34"/>
      <c r="M30"/>
      <c r="N30" s="34"/>
      <c r="O30" s="34"/>
      <c r="P30" s="18">
        <f t="shared" si="5"/>
        <v>636000.62</v>
      </c>
    </row>
    <row r="31" spans="3:18" x14ac:dyDescent="0.25">
      <c r="C31" s="4" t="s">
        <v>21</v>
      </c>
      <c r="D31" s="18">
        <v>0</v>
      </c>
      <c r="L31" s="34"/>
      <c r="P31" s="18">
        <f t="shared" si="5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5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K33" s="34"/>
      <c r="M33" s="34"/>
      <c r="N33" s="34"/>
      <c r="O33" s="34"/>
      <c r="P33" s="18">
        <f t="shared" si="5"/>
        <v>44468.3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/>
      <c r="K34" s="34"/>
      <c r="L34" s="34"/>
      <c r="M34" s="34"/>
      <c r="N34" s="34"/>
      <c r="O34" s="34"/>
      <c r="P34" s="18">
        <f t="shared" si="5"/>
        <v>1748980.37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P35" s="18">
        <f t="shared" si="5"/>
        <v>352252.34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50">
        <v>120084.9</v>
      </c>
      <c r="I36" s="34"/>
      <c r="J36" s="34"/>
      <c r="K36" s="34"/>
      <c r="L36" s="34"/>
      <c r="M36" s="34">
        <v>0</v>
      </c>
      <c r="N36" s="34"/>
      <c r="O36" s="34"/>
      <c r="P36" s="18">
        <f t="shared" si="5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6">+I38+I39+I40+I41+I42+I43+I44+I45</f>
        <v>0</v>
      </c>
      <c r="J37" s="22">
        <f>+J38</f>
        <v>0</v>
      </c>
      <c r="K37" s="22">
        <f t="shared" si="6"/>
        <v>0</v>
      </c>
      <c r="L37" s="18">
        <f t="shared" si="6"/>
        <v>0</v>
      </c>
      <c r="M37" s="18">
        <f t="shared" si="6"/>
        <v>0</v>
      </c>
      <c r="N37" s="18">
        <f t="shared" si="6"/>
        <v>0</v>
      </c>
      <c r="O37" s="18">
        <f t="shared" si="6"/>
        <v>0</v>
      </c>
      <c r="P37" s="18">
        <f t="shared" si="5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18">
        <f t="shared" si="5"/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SUM(P54:P62)</f>
        <v>1049997.8499999999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>
        <v>259536.79</v>
      </c>
      <c r="J54" s="34"/>
      <c r="K54" s="34"/>
      <c r="L54" s="34"/>
      <c r="M54" s="34"/>
      <c r="N54" s="34"/>
      <c r="O54" s="34"/>
      <c r="P54" s="30">
        <f>SUM(F54:O54)</f>
        <v>837274.01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7">SUM(F55:O55)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7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7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/>
      <c r="J58" s="30"/>
      <c r="K58" s="34"/>
      <c r="M58" s="34"/>
      <c r="N58" s="34"/>
      <c r="O58" s="34"/>
      <c r="P58" s="30">
        <f t="shared" si="7"/>
        <v>187198.07999999999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7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7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30">
        <f t="shared" si="7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7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8">+G64+G65+G66</f>
        <v>0</v>
      </c>
      <c r="H63" s="22">
        <f t="shared" si="8"/>
        <v>0</v>
      </c>
      <c r="I63" s="22">
        <f t="shared" si="8"/>
        <v>0</v>
      </c>
      <c r="J63" s="22">
        <f t="shared" si="8"/>
        <v>0</v>
      </c>
      <c r="K63" s="22">
        <f t="shared" si="8"/>
        <v>0</v>
      </c>
      <c r="L63" s="22">
        <f t="shared" si="8"/>
        <v>0</v>
      </c>
      <c r="M63" s="22">
        <f t="shared" si="8"/>
        <v>0</v>
      </c>
      <c r="N63" s="22">
        <f t="shared" si="8"/>
        <v>0</v>
      </c>
      <c r="O63" s="22">
        <f t="shared" si="8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0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61489506.539999992</v>
      </c>
      <c r="Q84" s="26"/>
    </row>
    <row r="85" spans="3:20" x14ac:dyDescent="0.25">
      <c r="T85" s="18"/>
    </row>
    <row r="86" spans="3:20" x14ac:dyDescent="0.25">
      <c r="R86" s="38"/>
    </row>
    <row r="88" spans="3:20" x14ac:dyDescent="0.25">
      <c r="R88" s="39"/>
      <c r="T88" s="25"/>
    </row>
    <row r="90" spans="3:20" x14ac:dyDescent="0.25">
      <c r="C90" t="s">
        <v>144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140</v>
      </c>
      <c r="R92" s="25"/>
    </row>
    <row r="93" spans="3:20" x14ac:dyDescent="0.25">
      <c r="C93" s="24" t="s">
        <v>141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workbookViewId="0">
      <selection activeCell="D14" sqref="D14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9" t="s">
        <v>100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.75" x14ac:dyDescent="0.3">
      <c r="A4" s="78"/>
      <c r="B4" s="78"/>
      <c r="F4" s="81"/>
      <c r="G4" s="81"/>
      <c r="H4" s="81"/>
      <c r="I4" s="81"/>
      <c r="J4" s="81"/>
      <c r="K4" s="81"/>
      <c r="L4" s="81"/>
      <c r="O4" s="43"/>
      <c r="P4" s="43"/>
      <c r="Q4" s="43"/>
    </row>
    <row r="5" spans="1:17" ht="18.75" customHeight="1" x14ac:dyDescent="0.3">
      <c r="A5" s="78"/>
      <c r="B5" s="78"/>
      <c r="F5" s="40"/>
      <c r="G5" s="82" t="s">
        <v>147</v>
      </c>
      <c r="H5" s="82"/>
      <c r="I5" s="82"/>
      <c r="J5" s="82"/>
      <c r="K5" s="40"/>
      <c r="L5" s="76"/>
      <c r="M5" s="76"/>
      <c r="N5" s="76"/>
      <c r="O5" s="43"/>
      <c r="P5" s="43"/>
      <c r="Q5" s="43"/>
    </row>
    <row r="6" spans="1:17" ht="15.75" x14ac:dyDescent="0.25">
      <c r="A6" s="78"/>
      <c r="B6" s="78"/>
      <c r="H6" s="41">
        <v>2023</v>
      </c>
      <c r="L6" s="76"/>
      <c r="M6" s="76"/>
      <c r="N6" s="76"/>
      <c r="O6" s="43"/>
      <c r="P6" s="43"/>
      <c r="Q6" s="43"/>
    </row>
    <row r="7" spans="1:17" x14ac:dyDescent="0.25">
      <c r="A7" s="78"/>
      <c r="B7" s="78"/>
      <c r="L7" s="76"/>
      <c r="M7" s="76"/>
      <c r="N7" s="76"/>
    </row>
    <row r="8" spans="1:17" x14ac:dyDescent="0.25">
      <c r="L8" s="76"/>
      <c r="M8" s="76"/>
      <c r="N8" s="76"/>
    </row>
    <row r="9" spans="1:17" x14ac:dyDescent="0.25">
      <c r="C9" t="s">
        <v>149</v>
      </c>
      <c r="D9" s="42" t="s">
        <v>145</v>
      </c>
      <c r="E9" s="42"/>
      <c r="F9" s="42"/>
      <c r="G9" s="42"/>
      <c r="H9" s="42"/>
    </row>
    <row r="10" spans="1:17" x14ac:dyDescent="0.25">
      <c r="C10" t="s">
        <v>150</v>
      </c>
      <c r="D10" s="77" t="s">
        <v>146</v>
      </c>
      <c r="E10" s="77"/>
      <c r="F10" s="77"/>
      <c r="G10" s="77"/>
      <c r="H10" s="77"/>
    </row>
    <row r="11" spans="1:17" x14ac:dyDescent="0.25">
      <c r="C11" t="s">
        <v>151</v>
      </c>
      <c r="D11" s="42" t="s">
        <v>148</v>
      </c>
      <c r="E11" s="42"/>
      <c r="F11" s="42"/>
      <c r="G11" s="42"/>
      <c r="H11" s="42"/>
    </row>
    <row r="13" spans="1:17" ht="15" customHeight="1" x14ac:dyDescent="0.25">
      <c r="C13" s="23" t="s">
        <v>152</v>
      </c>
      <c r="E13" s="23" t="s">
        <v>157</v>
      </c>
    </row>
    <row r="14" spans="1:17" x14ac:dyDescent="0.25">
      <c r="C14" t="s">
        <v>153</v>
      </c>
      <c r="D14" s="18">
        <v>156000000</v>
      </c>
      <c r="E14" t="s">
        <v>153</v>
      </c>
      <c r="F14" s="18">
        <v>21084863</v>
      </c>
    </row>
    <row r="15" spans="1:17" x14ac:dyDescent="0.25">
      <c r="C15" t="s">
        <v>154</v>
      </c>
      <c r="D15" s="18">
        <v>267969082.74000001</v>
      </c>
      <c r="E15" t="s">
        <v>154</v>
      </c>
      <c r="F15" s="18">
        <v>21084863</v>
      </c>
    </row>
    <row r="16" spans="1:17" x14ac:dyDescent="0.25">
      <c r="C16" t="s">
        <v>155</v>
      </c>
      <c r="D16" s="18">
        <v>234833366.66999999</v>
      </c>
      <c r="E16" t="s">
        <v>156</v>
      </c>
      <c r="F16" s="18">
        <v>9294683.8599999994</v>
      </c>
    </row>
    <row r="17" spans="1:19" x14ac:dyDescent="0.25">
      <c r="C17" t="s">
        <v>156</v>
      </c>
      <c r="D17" s="18">
        <v>61696678.649999999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159</v>
      </c>
      <c r="H21" s="44" t="s">
        <v>160</v>
      </c>
      <c r="I21" s="44" t="s">
        <v>161</v>
      </c>
      <c r="J21" s="44" t="s">
        <v>162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3" t="s">
        <v>158</v>
      </c>
      <c r="E22" s="83"/>
      <c r="F22" s="83"/>
      <c r="G22" s="51">
        <v>31500</v>
      </c>
      <c r="H22" s="51">
        <v>31284</v>
      </c>
      <c r="I22" s="51">
        <v>32233</v>
      </c>
      <c r="J22" s="51">
        <v>8029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5" t="s">
        <v>163</v>
      </c>
      <c r="E24" s="75"/>
      <c r="F24" s="75"/>
      <c r="G24" s="46">
        <v>5271215.75</v>
      </c>
      <c r="H24" s="46">
        <v>4900000</v>
      </c>
      <c r="I24" s="46">
        <v>4650000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164</v>
      </c>
      <c r="G26" s="51">
        <v>13515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165</v>
      </c>
      <c r="G28" s="46">
        <v>4696398.78</v>
      </c>
      <c r="H28" s="46">
        <v>4598287.08</v>
      </c>
      <c r="I28" s="46"/>
      <c r="J28" s="46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79" t="s">
        <v>100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7" ht="18.75" x14ac:dyDescent="0.3">
      <c r="A4" s="78"/>
      <c r="B4" s="78"/>
      <c r="F4" s="81"/>
      <c r="G4" s="81"/>
      <c r="H4" s="81"/>
      <c r="I4" s="81"/>
      <c r="J4" s="81"/>
      <c r="K4" s="81"/>
      <c r="L4" s="81"/>
      <c r="O4" s="43"/>
      <c r="P4" s="43"/>
      <c r="Q4" s="43"/>
    </row>
    <row r="5" spans="1:17" ht="18.75" customHeight="1" x14ac:dyDescent="0.3">
      <c r="A5" s="78"/>
      <c r="B5" s="78"/>
      <c r="F5" s="40"/>
      <c r="G5" s="82" t="s">
        <v>147</v>
      </c>
      <c r="H5" s="82"/>
      <c r="I5" s="82"/>
      <c r="J5" s="82"/>
      <c r="K5" s="40"/>
      <c r="L5" s="76"/>
      <c r="M5" s="76"/>
      <c r="N5" s="76"/>
      <c r="O5" s="43"/>
      <c r="P5" s="43"/>
      <c r="Q5" s="43"/>
    </row>
    <row r="6" spans="1:17" ht="15.75" x14ac:dyDescent="0.25">
      <c r="A6" s="78"/>
      <c r="B6" s="78"/>
      <c r="H6" s="41">
        <v>2023</v>
      </c>
      <c r="L6" s="76"/>
      <c r="M6" s="76"/>
      <c r="N6" s="76"/>
      <c r="O6" s="43"/>
      <c r="P6" s="43"/>
      <c r="Q6" s="43"/>
    </row>
    <row r="7" spans="1:17" x14ac:dyDescent="0.25">
      <c r="A7" s="78"/>
      <c r="B7" s="78"/>
      <c r="L7" s="76"/>
      <c r="M7" s="76"/>
      <c r="N7" s="76"/>
    </row>
    <row r="8" spans="1:17" x14ac:dyDescent="0.25">
      <c r="L8" s="76"/>
      <c r="M8" s="76"/>
      <c r="N8" s="76"/>
    </row>
    <row r="9" spans="1:17" x14ac:dyDescent="0.25">
      <c r="C9" t="s">
        <v>149</v>
      </c>
      <c r="D9" t="s">
        <v>145</v>
      </c>
    </row>
    <row r="10" spans="1:17" x14ac:dyDescent="0.25">
      <c r="C10" t="s">
        <v>150</v>
      </c>
      <c r="D10" t="s">
        <v>166</v>
      </c>
    </row>
    <row r="11" spans="1:17" x14ac:dyDescent="0.25">
      <c r="C11" t="s">
        <v>151</v>
      </c>
      <c r="D11" t="s">
        <v>167</v>
      </c>
    </row>
    <row r="13" spans="1:17" ht="15" customHeight="1" x14ac:dyDescent="0.25">
      <c r="C13" s="23" t="s">
        <v>152</v>
      </c>
      <c r="E13" s="23" t="s">
        <v>157</v>
      </c>
    </row>
    <row r="14" spans="1:17" x14ac:dyDescent="0.25">
      <c r="C14" t="s">
        <v>153</v>
      </c>
      <c r="D14" s="18">
        <v>156000000</v>
      </c>
      <c r="E14" t="s">
        <v>153</v>
      </c>
      <c r="F14" s="34">
        <v>7854551</v>
      </c>
    </row>
    <row r="15" spans="1:17" x14ac:dyDescent="0.25">
      <c r="C15" t="s">
        <v>154</v>
      </c>
      <c r="D15" s="18">
        <v>267969082.74000001</v>
      </c>
      <c r="E15" t="s">
        <v>154</v>
      </c>
      <c r="F15" s="34">
        <v>7854551</v>
      </c>
    </row>
    <row r="16" spans="1:17" x14ac:dyDescent="0.25">
      <c r="C16" t="s">
        <v>155</v>
      </c>
      <c r="D16" s="18">
        <v>239038508.74000001</v>
      </c>
      <c r="E16" t="s">
        <v>156</v>
      </c>
      <c r="F16" s="34">
        <v>3139456.97</v>
      </c>
    </row>
    <row r="17" spans="1:19" x14ac:dyDescent="0.25">
      <c r="C17" t="s">
        <v>156</v>
      </c>
      <c r="D17" s="18">
        <v>36514109.439999998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159</v>
      </c>
      <c r="H21" s="44" t="s">
        <v>160</v>
      </c>
      <c r="I21" s="44" t="s">
        <v>161</v>
      </c>
      <c r="J21" s="44" t="s">
        <v>162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3" t="s">
        <v>158</v>
      </c>
      <c r="E22" s="83"/>
      <c r="F22" s="83"/>
      <c r="G22" s="45">
        <v>75000</v>
      </c>
      <c r="H22" s="45">
        <v>139108</v>
      </c>
      <c r="I22" s="45">
        <v>40551</v>
      </c>
      <c r="J22" s="45">
        <v>31290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75" t="s">
        <v>163</v>
      </c>
      <c r="E24" s="75"/>
      <c r="F24" s="75"/>
      <c r="G24" s="46">
        <v>1963637.75</v>
      </c>
      <c r="H24" s="46">
        <v>1963637.75</v>
      </c>
      <c r="I24" s="46">
        <v>1850000</v>
      </c>
      <c r="J24" s="46">
        <v>1850000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164</v>
      </c>
      <c r="G26" s="52">
        <v>44348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165</v>
      </c>
      <c r="G28" s="46">
        <v>1902826.87</v>
      </c>
      <c r="H28" s="52">
        <v>1834848.06</v>
      </c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Enc-Financiero</cp:lastModifiedBy>
  <cp:lastPrinted>2023-07-10T14:17:14Z</cp:lastPrinted>
  <dcterms:created xsi:type="dcterms:W3CDTF">2021-07-29T18:58:50Z</dcterms:created>
  <dcterms:modified xsi:type="dcterms:W3CDTF">2023-07-10T14:17:22Z</dcterms:modified>
</cp:coreProperties>
</file>