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mmanuel Peña\Desktop\"/>
    </mc:Choice>
  </mc:AlternateContent>
  <bookViews>
    <workbookView xWindow="0" yWindow="0" windowWidth="20490" windowHeight="7650"/>
  </bookViews>
  <sheets>
    <sheet name="P1 Presupuesto Aprobado" sheetId="1" r:id="rId1"/>
    <sheet name="P2 Presupuesto Aprobado-Ejec " sheetId="2" r:id="rId2"/>
    <sheet name="P3 Ejecucion " sheetId="3" r:id="rId3"/>
    <sheet name="Progra. Fisica-Finananciera 4" sheetId="6" state="hidden" r:id="rId4"/>
    <sheet name="Progra. Fisica-Financiera 5" sheetId="7" state="hidden" r:id="rId5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0" i="2" l="1"/>
  <c r="E60" i="2"/>
  <c r="G60" i="2"/>
  <c r="H60" i="2"/>
  <c r="R60" i="2" s="1"/>
  <c r="I60" i="2"/>
  <c r="J60" i="2"/>
  <c r="K60" i="2"/>
  <c r="L60" i="2"/>
  <c r="M60" i="2"/>
  <c r="N60" i="2"/>
  <c r="O60" i="2"/>
  <c r="P60" i="2"/>
  <c r="Q60" i="2"/>
  <c r="R61" i="2"/>
  <c r="R62" i="2"/>
  <c r="R63" i="2"/>
  <c r="H35" i="2"/>
  <c r="R42" i="2" l="1"/>
  <c r="R43" i="2"/>
  <c r="R44" i="2"/>
  <c r="R45" i="2"/>
  <c r="R47" i="2"/>
  <c r="R48" i="2"/>
  <c r="R49" i="2"/>
  <c r="R50" i="2"/>
  <c r="R51" i="2"/>
  <c r="R52" i="2"/>
  <c r="R53" i="2"/>
  <c r="R54" i="2"/>
  <c r="R55" i="2"/>
  <c r="R64" i="2"/>
  <c r="R65" i="2"/>
  <c r="R66" i="2"/>
  <c r="R67" i="2"/>
  <c r="R68" i="2"/>
  <c r="R69" i="2"/>
  <c r="R71" i="2"/>
  <c r="R87" i="2"/>
  <c r="R88" i="2"/>
  <c r="R89" i="2"/>
  <c r="R90" i="2"/>
  <c r="R91" i="2"/>
  <c r="R92" i="2"/>
  <c r="R93" i="2"/>
  <c r="R94" i="2"/>
  <c r="R95" i="2"/>
  <c r="R96" i="2"/>
  <c r="R97" i="2"/>
  <c r="R98" i="2"/>
  <c r="R99" i="2"/>
  <c r="R100" i="2"/>
  <c r="R101" i="2"/>
  <c r="R102" i="2"/>
  <c r="R103" i="2"/>
  <c r="R104" i="2"/>
  <c r="R105" i="2"/>
  <c r="R106" i="2"/>
  <c r="R107" i="2"/>
  <c r="R108" i="2"/>
  <c r="R109" i="2"/>
  <c r="R110" i="2"/>
  <c r="R111" i="2"/>
  <c r="R112" i="2"/>
  <c r="R113" i="2"/>
  <c r="R114" i="2"/>
  <c r="R115" i="2"/>
  <c r="R116" i="2"/>
  <c r="R117" i="2"/>
  <c r="R118" i="2"/>
  <c r="R41" i="2"/>
  <c r="C38" i="1" l="1"/>
  <c r="C55" i="1"/>
  <c r="M11" i="3"/>
  <c r="M17" i="3"/>
  <c r="M27" i="3"/>
  <c r="M53" i="3"/>
  <c r="P18" i="3" l="1"/>
  <c r="P23" i="3"/>
  <c r="P16" i="3"/>
  <c r="P12" i="3"/>
  <c r="P54" i="3"/>
  <c r="P58" i="3"/>
  <c r="P36" i="3"/>
  <c r="P34" i="3"/>
  <c r="P33" i="3"/>
  <c r="P32" i="3"/>
  <c r="P30" i="3"/>
  <c r="P28" i="3"/>
  <c r="P13" i="3"/>
  <c r="P14" i="3"/>
  <c r="P15" i="3"/>
  <c r="P11" i="3" l="1"/>
  <c r="L84" i="3"/>
  <c r="L27" i="3"/>
  <c r="L17" i="3"/>
  <c r="L11" i="3"/>
  <c r="J11" i="3" l="1"/>
  <c r="J17" i="3"/>
  <c r="J27" i="3"/>
  <c r="J53" i="3"/>
  <c r="J84" i="3"/>
  <c r="K37" i="3"/>
  <c r="L86" i="2"/>
  <c r="L46" i="2"/>
  <c r="L40" i="2"/>
  <c r="K17" i="3"/>
  <c r="K11" i="3"/>
  <c r="G37" i="3" l="1"/>
  <c r="I17" i="3"/>
  <c r="H17" i="3" l="1"/>
  <c r="H27" i="3"/>
  <c r="H53" i="3"/>
  <c r="F17" i="3"/>
  <c r="G17" i="3"/>
  <c r="N17" i="3"/>
  <c r="O17" i="3"/>
  <c r="E17" i="3"/>
  <c r="D17" i="3"/>
  <c r="J86" i="2"/>
  <c r="G11" i="3" l="1"/>
  <c r="G27" i="3"/>
  <c r="G53" i="3"/>
  <c r="G84" i="3" l="1"/>
  <c r="C73" i="1"/>
  <c r="C28" i="1"/>
  <c r="C18" i="1"/>
  <c r="C12" i="1"/>
  <c r="C87" i="1" l="1"/>
  <c r="C92" i="1" s="1"/>
  <c r="E118" i="2"/>
  <c r="F11" i="3" l="1"/>
  <c r="F53" i="3"/>
  <c r="F27" i="3"/>
  <c r="P38" i="3" l="1"/>
  <c r="L53" i="3"/>
  <c r="P61" i="3"/>
  <c r="P53" i="3" s="1"/>
  <c r="P62" i="3"/>
  <c r="O53" i="3"/>
  <c r="E104" i="2"/>
  <c r="E86" i="2"/>
  <c r="D86" i="2"/>
  <c r="E40" i="2"/>
  <c r="F40" i="2"/>
  <c r="G40" i="2"/>
  <c r="H40" i="2"/>
  <c r="I40" i="2"/>
  <c r="J40" i="2"/>
  <c r="M40" i="2"/>
  <c r="O40" i="2"/>
  <c r="P40" i="2"/>
  <c r="Q40" i="2"/>
  <c r="E46" i="2"/>
  <c r="F46" i="2"/>
  <c r="G46" i="2"/>
  <c r="H46" i="2"/>
  <c r="I46" i="2"/>
  <c r="J46" i="2"/>
  <c r="M46" i="2"/>
  <c r="N46" i="2"/>
  <c r="O46" i="2"/>
  <c r="P46" i="2"/>
  <c r="Q46" i="2"/>
  <c r="D46" i="2"/>
  <c r="D40" i="2"/>
  <c r="Q86" i="2"/>
  <c r="O27" i="3"/>
  <c r="O11" i="3"/>
  <c r="O84" i="3" l="1"/>
  <c r="F120" i="2"/>
  <c r="P59" i="3" l="1"/>
  <c r="P60" i="3"/>
  <c r="P55" i="3"/>
  <c r="P56" i="3"/>
  <c r="P57" i="3"/>
  <c r="P29" i="3"/>
  <c r="P31" i="3"/>
  <c r="P35" i="3"/>
  <c r="P27" i="3" s="1"/>
  <c r="P22" i="3"/>
  <c r="P24" i="3"/>
  <c r="P25" i="3"/>
  <c r="P26" i="3"/>
  <c r="P19" i="3"/>
  <c r="P20" i="3"/>
  <c r="P21" i="3"/>
  <c r="P17" i="3" l="1"/>
  <c r="P84" i="3" s="1"/>
  <c r="N11" i="3"/>
  <c r="N27" i="3"/>
  <c r="O86" i="2" l="1"/>
  <c r="M84" i="3" l="1"/>
  <c r="Q84" i="3" s="1"/>
  <c r="P90" i="3" s="1"/>
  <c r="N40" i="2" l="1"/>
  <c r="K53" i="3"/>
  <c r="K27" i="3"/>
  <c r="K84" i="3" s="1"/>
  <c r="M70" i="2"/>
  <c r="M86" i="2"/>
  <c r="M120" i="2" l="1"/>
  <c r="I53" i="3" l="1"/>
  <c r="K40" i="2" l="1"/>
  <c r="K46" i="2"/>
  <c r="R46" i="2" s="1"/>
  <c r="K86" i="2"/>
  <c r="K120" i="2" l="1"/>
  <c r="H11" i="3"/>
  <c r="I11" i="3"/>
  <c r="I27" i="3"/>
  <c r="J120" i="2" l="1"/>
  <c r="H84" i="3"/>
  <c r="I86" i="2" l="1"/>
  <c r="D11" i="3" l="1"/>
  <c r="C45" i="2"/>
  <c r="C18" i="3"/>
  <c r="E11" i="3"/>
  <c r="D84" i="3" l="1"/>
  <c r="R40" i="2"/>
  <c r="N53" i="3"/>
  <c r="N84" i="3" s="1"/>
  <c r="O63" i="3" l="1"/>
  <c r="Q70" i="2" l="1"/>
  <c r="Q120" i="2" s="1"/>
  <c r="B28" i="1"/>
  <c r="P86" i="2" l="1"/>
  <c r="N86" i="2"/>
  <c r="H86" i="2"/>
  <c r="P70" i="2"/>
  <c r="O70" i="2"/>
  <c r="O120" i="2" s="1"/>
  <c r="L70" i="2"/>
  <c r="L120" i="2" s="1"/>
  <c r="I70" i="2"/>
  <c r="I120" i="2" s="1"/>
  <c r="H70" i="2"/>
  <c r="E70" i="2"/>
  <c r="D96" i="2"/>
  <c r="D70" i="2"/>
  <c r="D120" i="2" s="1"/>
  <c r="B65" i="1"/>
  <c r="B38" i="1"/>
  <c r="B55" i="1"/>
  <c r="B18" i="1"/>
  <c r="B12" i="1"/>
  <c r="E120" i="2" l="1"/>
  <c r="H120" i="2"/>
  <c r="R86" i="2"/>
  <c r="R70" i="2"/>
  <c r="G120" i="2"/>
  <c r="P120" i="2"/>
  <c r="N85" i="2"/>
  <c r="B87" i="1"/>
  <c r="J37" i="3"/>
  <c r="I37" i="3"/>
  <c r="I84" i="3" s="1"/>
  <c r="M37" i="3"/>
  <c r="N37" i="3"/>
  <c r="O37" i="3"/>
  <c r="F37" i="3"/>
  <c r="F84" i="3" s="1"/>
  <c r="E27" i="3"/>
  <c r="E84" i="3" s="1"/>
  <c r="N84" i="2" l="1"/>
  <c r="R85" i="2"/>
  <c r="P37" i="3"/>
  <c r="N83" i="2" l="1"/>
  <c r="R84" i="2"/>
  <c r="F63" i="3"/>
  <c r="H63" i="3"/>
  <c r="I63" i="3"/>
  <c r="G63" i="3"/>
  <c r="K63" i="3"/>
  <c r="J63" i="3"/>
  <c r="M63" i="3"/>
  <c r="N63" i="3"/>
  <c r="P66" i="3"/>
  <c r="L63" i="3"/>
  <c r="N82" i="2" l="1"/>
  <c r="R83" i="2"/>
  <c r="N81" i="2" l="1"/>
  <c r="R82" i="2"/>
  <c r="N80" i="2" l="1"/>
  <c r="R81" i="2"/>
  <c r="N79" i="2" l="1"/>
  <c r="R80" i="2"/>
  <c r="N78" i="2" l="1"/>
  <c r="R79" i="2"/>
  <c r="N77" i="2" l="1"/>
  <c r="R78" i="2"/>
  <c r="N76" i="2" l="1"/>
  <c r="R77" i="2"/>
  <c r="N75" i="2" l="1"/>
  <c r="R76" i="2"/>
  <c r="N74" i="2" l="1"/>
  <c r="R75" i="2"/>
  <c r="N73" i="2" l="1"/>
  <c r="R74" i="2"/>
  <c r="N72" i="2" l="1"/>
  <c r="R73" i="2"/>
  <c r="N120" i="2" l="1"/>
  <c r="R120" i="2" s="1"/>
  <c r="R72" i="2"/>
</calcChain>
</file>

<file path=xl/sharedStrings.xml><?xml version="1.0" encoding="utf-8"?>
<sst xmlns="http://schemas.openxmlformats.org/spreadsheetml/2006/main" count="396" uniqueCount="175">
  <si>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</si>
  <si>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</si>
  <si>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</si>
  <si>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</si>
  <si>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</si>
  <si>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</si>
  <si>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</si>
  <si>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</si>
  <si>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</si>
  <si>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</si>
  <si>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</si>
  <si>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</si>
  <si>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</si>
  <si>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</si>
  <si>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</si>
  <si>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</si>
  <si>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</si>
  <si>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</si>
  <si>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</si>
  <si>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</si>
  <si>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</si>
  <si>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</si>
  <si>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</si>
  <si>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</si>
  <si>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</si>
  <si>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</si>
  <si>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</si>
  <si>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</si>
  <si>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</si>
  <si>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</si>
  <si>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</si>
  <si>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</si>
  <si>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</si>
  <si>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</si>
  <si>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</si>
  <si>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</si>
  <si>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</si>
  <si>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</si>
  <si>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</si>
  <si>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</si>
  <si>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</si>
  <si>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</si>
  <si>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</si>
  <si>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</si>
  <si>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</si>
  <si>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</si>
  <si>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</si>
  <si>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</si>
  <si>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</si>
  <si>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</si>
  <si>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</si>
  <si>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</si>
  <si>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</si>
  <si>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</si>
  <si>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</si>
  <si>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</si>
  <si>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</si>
  <si>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</si>
  <si>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</si>
  <si>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</si>
  <si>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</si>
  <si>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</si>
  <si>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</si>
  <si>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</si>
  <si>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</si>
  <si>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</si>
  <si>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</si>
  <si>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</si>
  <si>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</si>
  <si>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</si>
  <si>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</si>
  <si>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</si>
  <si>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</si>
  <si>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</si>
  <si>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</si>
  <si>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</si>
  <si>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</si>
  <si>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</si>
  <si>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</si>
  <si>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</si>
  <si>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</si>
  <si>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</si>
  <si>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</si>
  <si>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</si>
  <si>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</si>
  <si>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</si>
  <si>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</si>
  <si>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</si>
  <si>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</si>
  <si>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</si>
  <si>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</si>
  <si>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</si>
  <si>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</si>
  <si>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</si>
  <si>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</si>
  <si>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</si>
  <si>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</si>
  <si>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</si>
  <si>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______________________________                                                                                                       ________________________________________</t>
  </si>
  <si>
    <t xml:space="preserve">                  ELABORADO POR                                                                                                                                                   APROBADO POR</t>
  </si>
  <si>
    <t>Ministerio de Medio Ambiente y Recursos Naturales</t>
  </si>
  <si>
    <t>Jardin Botanico Nacional</t>
  </si>
  <si>
    <t xml:space="preserve">______________________________                                                                                                      </t>
  </si>
  <si>
    <t xml:space="preserve">                                                                                                                              ELABORADO POR                                                                                                                                   </t>
  </si>
  <si>
    <t>ENC. DEPTO. FINANCIERO</t>
  </si>
  <si>
    <t xml:space="preserve">          APROBADO POR </t>
  </si>
  <si>
    <t>___________________________________________________</t>
  </si>
  <si>
    <t xml:space="preserve">                  ELABORADO POR                                                                                                                                               </t>
  </si>
  <si>
    <t xml:space="preserve">    APROBADO POR</t>
  </si>
  <si>
    <t xml:space="preserve">            FLEUDY ANT. PAREDES                                                                                                                                        </t>
  </si>
  <si>
    <t>ENC. DPTO. FINANCIERO</t>
  </si>
  <si>
    <t xml:space="preserve"> ______________________________________</t>
  </si>
  <si>
    <t xml:space="preserve"> </t>
  </si>
  <si>
    <t xml:space="preserve">                                                                                                                      FLEUDY ANT. PAREDES                                                                                                                          </t>
  </si>
  <si>
    <t>2.2 - CONTRATACION DE SERVICIOS</t>
  </si>
  <si>
    <t>DESCRIPCION</t>
  </si>
  <si>
    <t>MONTO RD$</t>
  </si>
  <si>
    <t>Transferencias del Gobierno Central</t>
  </si>
  <si>
    <t>Ventas de Boletas</t>
  </si>
  <si>
    <t>Tienda Zombia</t>
  </si>
  <si>
    <t>Libros</t>
  </si>
  <si>
    <t>Vivero</t>
  </si>
  <si>
    <t>Club Caminantes</t>
  </si>
  <si>
    <t>Alquileres de Salones y Areas</t>
  </si>
  <si>
    <t>Alquiler Trenes</t>
  </si>
  <si>
    <t>Semillas</t>
  </si>
  <si>
    <t>Sesiones de Fotos</t>
  </si>
  <si>
    <t>Ventas de Orquideas</t>
  </si>
  <si>
    <t>Sendero Taino</t>
  </si>
  <si>
    <t>Plantas Acuaticas</t>
  </si>
  <si>
    <t>Reimpresion Carnet</t>
  </si>
  <si>
    <t>Labor Social</t>
  </si>
  <si>
    <t>P/Ejercicios</t>
  </si>
  <si>
    <t>Otros Ingresos</t>
  </si>
  <si>
    <t>TOTAL DE INGRESOS</t>
  </si>
  <si>
    <t>RICHARD RODRIGUEZ TORIBIO</t>
  </si>
  <si>
    <t xml:space="preserve">           ANALISTA PRESUPUESTO                                                                                                                                     </t>
  </si>
  <si>
    <t>RICHARD RODRIGUEZ</t>
  </si>
  <si>
    <t xml:space="preserve">                                                                                                                      ANALISTA DE PRESUPUESTO                                                                                                                               </t>
  </si>
  <si>
    <t xml:space="preserve">            FLEUDY ANT. PAREDES                                                                                                                                        RICHARD RODRIGUEZ</t>
  </si>
  <si>
    <t xml:space="preserve">           ANALISTA DE PRESUPUESTO                                                                                                                             ENC. DPTO. FINANCIERO</t>
  </si>
  <si>
    <t xml:space="preserve">                            ___________________________________________________________</t>
  </si>
  <si>
    <t>11-Preservación y exhibición de la flora del país</t>
  </si>
  <si>
    <t>04-Biodiversidad con producción de plantas de especies endémicas y nativas amenazadas</t>
  </si>
  <si>
    <t>Programacion Fisica-Financiera</t>
  </si>
  <si>
    <t>6712-Biodiversidad con producción de plantas de especies endémicas y nativas amenazadas</t>
  </si>
  <si>
    <t>Programa:</t>
  </si>
  <si>
    <t>Producto:</t>
  </si>
  <si>
    <t>Producto Fisico:</t>
  </si>
  <si>
    <t>Datos Unidad Ejecutora</t>
  </si>
  <si>
    <t>Presupuesto Inicial</t>
  </si>
  <si>
    <t>Presupuesto Vigente</t>
  </si>
  <si>
    <t>Programacion Devengado</t>
  </si>
  <si>
    <t>Devengado Ejecutado</t>
  </si>
  <si>
    <t>Datos Producto</t>
  </si>
  <si>
    <t>Programacion Fisica numero de plantas producidas</t>
  </si>
  <si>
    <t>Trimestre 1</t>
  </si>
  <si>
    <t>Trimestre 2</t>
  </si>
  <si>
    <t>Trimestre 3</t>
  </si>
  <si>
    <t>Trimestre 4</t>
  </si>
  <si>
    <t xml:space="preserve">               Programacion Financiera</t>
  </si>
  <si>
    <t xml:space="preserve">Ejecucion Fisica </t>
  </si>
  <si>
    <t>Ejecucion Financiera</t>
  </si>
  <si>
    <t xml:space="preserve"> 05-Ciudadanos sensibilizados sobre la conservación de la biodiversidad de la flora dominicana</t>
  </si>
  <si>
    <t>6713-Ciudadanos sensibilizados sobre la conservación de la biodiversidad de la flora dominicana</t>
  </si>
  <si>
    <t>2.7.1 - OBRAS Y EDIFICACIONES</t>
  </si>
  <si>
    <t xml:space="preserve">2.7 - OBRAS </t>
  </si>
  <si>
    <t>2.4.7 TRANSFERENCIAS CORRIENTES AL SECTOR EXTERNO</t>
  </si>
  <si>
    <t>Ventas de Boletas Exposicion Plantas y Flores</t>
  </si>
  <si>
    <t>Exposicion de Orquideas 2023</t>
  </si>
  <si>
    <t>Otros Alquileres y Dep.  Cuenta General</t>
  </si>
  <si>
    <t>Otros</t>
  </si>
  <si>
    <t>Fondo Reponible</t>
  </si>
  <si>
    <t>Aportes Donaciones P/Festival</t>
  </si>
  <si>
    <t>INGRESOS ENERO -OCTUBRE DEL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</si>
</sst>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.0_);_(* \(#,##0.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8"/>
      <color rgb="FF000000"/>
      <name val="Calibri"/>
      <family val="2"/>
      <scheme val="minor"/>
    </font>
    <font>
      <sz val="8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2"/>
        <bgColor theme="4" tint="0.79998168889431442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8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2" fillId="2" borderId="3" xfId="0" applyFont="1" applyFill="1" applyBorder="1" applyAlignment="1">
      <alignment horizontal="left" vertical="center"/>
    </xf>
    <xf numFmtId="0" fontId="0" fillId="3" borderId="0" xfId="0" applyFill="1"/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4" borderId="3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0" fillId="0" borderId="9" xfId="0" applyBorder="1"/>
    <xf numFmtId="0" fontId="3" fillId="0" borderId="11" xfId="0" applyFont="1" applyBorder="1" applyAlignment="1">
      <alignment wrapText="1"/>
    </xf>
    <xf numFmtId="0" fontId="0" fillId="0" borderId="11" xfId="0" applyBorder="1" applyAlignment="1">
      <alignment wrapText="1"/>
    </xf>
    <xf numFmtId="0" fontId="0" fillId="0" borderId="11" xfId="0" applyBorder="1" applyAlignment="1">
      <alignment vertical="center"/>
    </xf>
    <xf numFmtId="43" fontId="0" fillId="0" borderId="0" xfId="1" applyFont="1"/>
    <xf numFmtId="43" fontId="2" fillId="4" borderId="3" xfId="1" applyFont="1" applyFill="1" applyBorder="1" applyAlignment="1">
      <alignment horizontal="center" vertical="center"/>
    </xf>
    <xf numFmtId="43" fontId="2" fillId="4" borderId="7" xfId="1" applyFont="1" applyFill="1" applyBorder="1" applyAlignment="1">
      <alignment horizontal="center" vertical="center"/>
    </xf>
    <xf numFmtId="43" fontId="3" fillId="0" borderId="1" xfId="1" applyFont="1" applyBorder="1"/>
    <xf numFmtId="43" fontId="3" fillId="0" borderId="0" xfId="1" applyFont="1"/>
    <xf numFmtId="0" fontId="3" fillId="0" borderId="0" xfId="0" applyFont="1"/>
    <xf numFmtId="0" fontId="0" fillId="0" borderId="0" xfId="0" applyAlignment="1">
      <alignment horizontal="center"/>
    </xf>
    <xf numFmtId="43" fontId="0" fillId="0" borderId="0" xfId="0" applyNumberFormat="1"/>
    <xf numFmtId="43" fontId="3" fillId="0" borderId="0" xfId="0" applyNumberFormat="1" applyFont="1"/>
    <xf numFmtId="0" fontId="3" fillId="0" borderId="0" xfId="0" applyFont="1" applyAlignment="1">
      <alignment horizontal="center"/>
    </xf>
    <xf numFmtId="0" fontId="2" fillId="5" borderId="2" xfId="0" applyFont="1" applyFill="1" applyBorder="1" applyAlignment="1">
      <alignment vertical="center"/>
    </xf>
    <xf numFmtId="43" fontId="3" fillId="5" borderId="2" xfId="1" applyFont="1" applyFill="1" applyBorder="1"/>
    <xf numFmtId="43" fontId="1" fillId="0" borderId="0" xfId="1" applyFont="1"/>
    <xf numFmtId="43" fontId="3" fillId="6" borderId="2" xfId="1" applyFont="1" applyFill="1" applyBorder="1"/>
    <xf numFmtId="0" fontId="0" fillId="0" borderId="0" xfId="0" applyAlignment="1">
      <alignment horizontal="left" indent="1"/>
    </xf>
    <xf numFmtId="4" fontId="0" fillId="0" borderId="0" xfId="0" applyNumberFormat="1"/>
    <xf numFmtId="164" fontId="3" fillId="6" borderId="0" xfId="0" applyNumberFormat="1" applyFont="1" applyFill="1"/>
    <xf numFmtId="0" fontId="3" fillId="0" borderId="0" xfId="0" applyFont="1" applyAlignment="1">
      <alignment horizontal="left" indent="2"/>
    </xf>
    <xf numFmtId="43" fontId="7" fillId="0" borderId="0" xfId="1" applyFont="1" applyAlignment="1">
      <alignment horizontal="center" vertical="top" wrapText="1" readingOrder="1"/>
    </xf>
    <xf numFmtId="164" fontId="3" fillId="0" borderId="0" xfId="0" applyNumberFormat="1" applyFont="1"/>
    <xf numFmtId="43" fontId="0" fillId="0" borderId="0" xfId="1" applyFont="1" applyFill="1" applyBorder="1"/>
    <xf numFmtId="0" fontId="11" fillId="0" borderId="0" xfId="0" applyFont="1"/>
    <xf numFmtId="0" fontId="14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/>
    <xf numFmtId="0" fontId="3" fillId="0" borderId="0" xfId="0" applyFont="1" applyAlignment="1"/>
    <xf numFmtId="3" fontId="3" fillId="7" borderId="0" xfId="0" applyNumberFormat="1" applyFont="1" applyFill="1" applyAlignment="1">
      <alignment horizontal="center"/>
    </xf>
    <xf numFmtId="43" fontId="3" fillId="7" borderId="0" xfId="1" applyFont="1" applyFill="1" applyAlignment="1"/>
    <xf numFmtId="0" fontId="3" fillId="7" borderId="0" xfId="0" applyFont="1" applyFill="1" applyAlignment="1"/>
    <xf numFmtId="43" fontId="0" fillId="0" borderId="0" xfId="0" applyNumberFormat="1" applyAlignment="1"/>
    <xf numFmtId="0" fontId="0" fillId="0" borderId="0" xfId="0" applyBorder="1"/>
    <xf numFmtId="4" fontId="3" fillId="0" borderId="0" xfId="0" applyNumberFormat="1" applyFont="1"/>
    <xf numFmtId="43" fontId="3" fillId="7" borderId="0" xfId="1" applyFont="1" applyFill="1" applyAlignment="1">
      <alignment horizontal="center"/>
    </xf>
    <xf numFmtId="4" fontId="3" fillId="7" borderId="0" xfId="0" applyNumberFormat="1" applyFont="1" applyFill="1" applyAlignment="1"/>
    <xf numFmtId="4" fontId="0" fillId="0" borderId="0" xfId="0" applyNumberFormat="1" applyFont="1"/>
    <xf numFmtId="0" fontId="7" fillId="0" borderId="0" xfId="0" applyFont="1" applyAlignment="1">
      <alignment horizontal="center" vertical="top" wrapText="1" readingOrder="1"/>
    </xf>
    <xf numFmtId="43" fontId="3" fillId="6" borderId="12" xfId="1" applyFont="1" applyFill="1" applyBorder="1"/>
    <xf numFmtId="164" fontId="3" fillId="6" borderId="12" xfId="0" applyNumberFormat="1" applyFont="1" applyFill="1" applyBorder="1"/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8" fillId="0" borderId="5" xfId="0" applyFont="1" applyBorder="1" applyAlignment="1">
      <alignment horizontal="center" vertical="center" wrapText="1" readingOrder="1"/>
    </xf>
    <xf numFmtId="0" fontId="8" fillId="0" borderId="0" xfId="0" applyFont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0" fillId="0" borderId="13" xfId="0" applyBorder="1" applyAlignment="1">
      <alignment horizontal="right"/>
    </xf>
    <xf numFmtId="43" fontId="0" fillId="0" borderId="13" xfId="1" applyFont="1" applyFill="1" applyBorder="1" applyAlignment="1">
      <alignment horizontal="center"/>
    </xf>
    <xf numFmtId="43" fontId="0" fillId="0" borderId="14" xfId="1" applyFont="1" applyBorder="1" applyAlignment="1">
      <alignment horizontal="center"/>
    </xf>
    <xf numFmtId="43" fontId="0" fillId="0" borderId="15" xfId="1" applyFont="1" applyBorder="1" applyAlignment="1">
      <alignment horizont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43" fontId="10" fillId="0" borderId="12" xfId="1" applyFont="1" applyBorder="1" applyAlignment="1">
      <alignment horizontal="center" vertical="top" wrapText="1" readingOrder="1"/>
    </xf>
    <xf numFmtId="0" fontId="10" fillId="0" borderId="0" xfId="0" applyFont="1" applyAlignment="1">
      <alignment horizontal="right" vertical="top" wrapText="1" readingOrder="1"/>
    </xf>
    <xf numFmtId="0" fontId="10" fillId="0" borderId="13" xfId="0" applyFont="1" applyBorder="1" applyAlignment="1">
      <alignment horizontal="center" vertical="top" wrapText="1" readingOrder="1"/>
    </xf>
    <xf numFmtId="0" fontId="3" fillId="7" borderId="0" xfId="0" applyFont="1" applyFill="1" applyAlignment="1">
      <alignment horizontal="left"/>
    </xf>
    <xf numFmtId="0" fontId="11" fillId="0" borderId="0" xfId="0" applyFont="1" applyAlignment="1">
      <alignment horizont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3" fillId="0" borderId="5" xfId="0" applyFont="1" applyBorder="1" applyAlignment="1">
      <alignment horizontal="center" vertical="center" wrapText="1" readingOrder="1"/>
    </xf>
    <xf numFmtId="0" fontId="13" fillId="0" borderId="0" xfId="0" applyFont="1" applyAlignment="1">
      <alignment horizontal="center" vertical="center" wrapText="1" readingOrder="1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center" wrapText="1"/>
    </xf>
    <xf numFmtId="0" fontId="3" fillId="7" borderId="0" xfId="0" applyFont="1" applyFill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781051</xdr:colOff>
      <xdr:row>2</xdr:row>
      <xdr:rowOff>142875</xdr:rowOff>
    </xdr:from>
    <xdr:to>
      <xdr:col>2</xdr:col>
      <xdr:colOff>1082040</xdr:colOff>
      <xdr:row>5</xdr:row>
      <xdr:rowOff>9525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A6F450D9-7367-47D8-B377-85C71A2CF24E}"/>
            </a:ext>
          </a:extLst>
        </xdr:cNvPr>
        <xdr:cNvSpPr txBox="1"/>
      </xdr:nvSpPr>
      <xdr:spPr>
        <a:xfrm>
          <a:off x="8042911" y="508635"/>
          <a:ext cx="1504949" cy="68961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0</xdr:col>
      <xdr:colOff>0</xdr:colOff>
      <xdr:row>2</xdr:row>
      <xdr:rowOff>161925</xdr:rowOff>
    </xdr:from>
    <xdr:to>
      <xdr:col>0</xdr:col>
      <xdr:colOff>1504949</xdr:colOff>
      <xdr:row>5</xdr:row>
      <xdr:rowOff>28575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6BC71BE7-DDCC-474B-9577-BDC67CFBA905}"/>
            </a:ext>
          </a:extLst>
        </xdr:cNvPr>
        <xdr:cNvSpPr txBox="1"/>
      </xdr:nvSpPr>
      <xdr:spPr>
        <a:xfrm>
          <a:off x="1390650" y="35242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0</xdr:col>
      <xdr:colOff>0</xdr:colOff>
      <xdr:row>2</xdr:row>
      <xdr:rowOff>152400</xdr:rowOff>
    </xdr:from>
    <xdr:to>
      <xdr:col>0</xdr:col>
      <xdr:colOff>1476376</xdr:colOff>
      <xdr:row>5</xdr:row>
      <xdr:rowOff>19050</xdr:rowOff>
    </xdr:to>
    <xdr:pic>
      <xdr:nvPicPr>
        <xdr:cNvPr id="6" name="Imagen 5" descr="Resultado de imagen para ministerio de medio ambiente y recursos naturales">
          <a:extLst>
            <a:ext uri="{FF2B5EF4-FFF2-40B4-BE49-F238E27FC236}">
              <a16:creationId xmlns:a16="http://schemas.microsoft.com/office/drawing/2014/main" id="{4E13E68A-1594-4ED9-A68B-2E078CE553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4" y="533400"/>
          <a:ext cx="1476376" cy="6953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491491</xdr:colOff>
      <xdr:row>2</xdr:row>
      <xdr:rowOff>85725</xdr:rowOff>
    </xdr:from>
    <xdr:to>
      <xdr:col>2</xdr:col>
      <xdr:colOff>1091566</xdr:colOff>
      <xdr:row>5</xdr:row>
      <xdr:rowOff>76200</xdr:rowOff>
    </xdr:to>
    <xdr:pic>
      <xdr:nvPicPr>
        <xdr:cNvPr id="7" name="2 Imagen">
          <a:extLst>
            <a:ext uri="{FF2B5EF4-FFF2-40B4-BE49-F238E27FC236}">
              <a16:creationId xmlns:a16="http://schemas.microsoft.com/office/drawing/2014/main" id="{94050B16-AB9C-4414-8410-B95D3C33BDAC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53351" y="451485"/>
          <a:ext cx="1804035" cy="81343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628651</xdr:colOff>
      <xdr:row>2</xdr:row>
      <xdr:rowOff>152400</xdr:rowOff>
    </xdr:from>
    <xdr:to>
      <xdr:col>17</xdr:col>
      <xdr:colOff>609600</xdr:colOff>
      <xdr:row>5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E4F28811-DE6B-4AFA-A30F-79DE105F35B4}"/>
            </a:ext>
          </a:extLst>
        </xdr:cNvPr>
        <xdr:cNvSpPr txBox="1"/>
      </xdr:nvSpPr>
      <xdr:spPr>
        <a:xfrm>
          <a:off x="18307051" y="533400"/>
          <a:ext cx="150494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2</xdr:col>
      <xdr:colOff>9525</xdr:colOff>
      <xdr:row>2</xdr:row>
      <xdr:rowOff>152400</xdr:rowOff>
    </xdr:from>
    <xdr:to>
      <xdr:col>2</xdr:col>
      <xdr:colOff>1647824</xdr:colOff>
      <xdr:row>5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C6536E2A-7670-405F-9D81-53B4C7922782}"/>
            </a:ext>
          </a:extLst>
        </xdr:cNvPr>
        <xdr:cNvSpPr txBox="1"/>
      </xdr:nvSpPr>
      <xdr:spPr>
        <a:xfrm>
          <a:off x="1533525" y="53340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2</xdr:col>
      <xdr:colOff>0</xdr:colOff>
      <xdr:row>2</xdr:row>
      <xdr:rowOff>123825</xdr:rowOff>
    </xdr:from>
    <xdr:to>
      <xdr:col>2</xdr:col>
      <xdr:colOff>1619250</xdr:colOff>
      <xdr:row>4</xdr:row>
      <xdr:rowOff>190500</xdr:rowOff>
    </xdr:to>
    <xdr:pic>
      <xdr:nvPicPr>
        <xdr:cNvPr id="4" name="Imagen 3" descr="Resultado de imagen para ministerio de medio ambiente y recursos naturales">
          <a:extLst>
            <a:ext uri="{FF2B5EF4-FFF2-40B4-BE49-F238E27FC236}">
              <a16:creationId xmlns:a16="http://schemas.microsoft.com/office/drawing/2014/main" id="{96D1AAB1-F8C8-4F6D-9810-3D58E512B10F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0" y="504825"/>
          <a:ext cx="1619250" cy="6953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15</xdr:col>
      <xdr:colOff>428626</xdr:colOff>
      <xdr:row>2</xdr:row>
      <xdr:rowOff>38100</xdr:rowOff>
    </xdr:from>
    <xdr:to>
      <xdr:col>17</xdr:col>
      <xdr:colOff>749209</xdr:colOff>
      <xdr:row>5</xdr:row>
      <xdr:rowOff>153760</xdr:rowOff>
    </xdr:to>
    <xdr:pic>
      <xdr:nvPicPr>
        <xdr:cNvPr id="5" name="2 Imagen">
          <a:extLst>
            <a:ext uri="{FF2B5EF4-FFF2-40B4-BE49-F238E27FC236}">
              <a16:creationId xmlns:a16="http://schemas.microsoft.com/office/drawing/2014/main" id="{FC77ABAE-9BAF-44E2-BCE1-F73D143C21CD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659601" y="419100"/>
          <a:ext cx="1932213" cy="94433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647701</xdr:colOff>
      <xdr:row>2</xdr:row>
      <xdr:rowOff>171450</xdr:rowOff>
    </xdr:from>
    <xdr:to>
      <xdr:col>15</xdr:col>
      <xdr:colOff>628650</xdr:colOff>
      <xdr:row>5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DA90AB8D-F807-40B9-9755-7FF1AF034BC0}"/>
            </a:ext>
          </a:extLst>
        </xdr:cNvPr>
        <xdr:cNvSpPr txBox="1"/>
      </xdr:nvSpPr>
      <xdr:spPr>
        <a:xfrm>
          <a:off x="16192501" y="552450"/>
          <a:ext cx="176212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2</xdr:col>
      <xdr:colOff>19050</xdr:colOff>
      <xdr:row>2</xdr:row>
      <xdr:rowOff>219075</xdr:rowOff>
    </xdr:from>
    <xdr:to>
      <xdr:col>2</xdr:col>
      <xdr:colOff>1657349</xdr:colOff>
      <xdr:row>5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525F934E-34CA-4880-98B4-11CD1A84EB15}"/>
            </a:ext>
          </a:extLst>
        </xdr:cNvPr>
        <xdr:cNvSpPr txBox="1"/>
      </xdr:nvSpPr>
      <xdr:spPr>
        <a:xfrm>
          <a:off x="1543050" y="6000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0</xdr:col>
      <xdr:colOff>0</xdr:colOff>
      <xdr:row>2</xdr:row>
      <xdr:rowOff>118382</xdr:rowOff>
    </xdr:from>
    <xdr:to>
      <xdr:col>2</xdr:col>
      <xdr:colOff>1559379</xdr:colOff>
      <xdr:row>5</xdr:row>
      <xdr:rowOff>118382</xdr:rowOff>
    </xdr:to>
    <xdr:pic>
      <xdr:nvPicPr>
        <xdr:cNvPr id="4" name="Imagen 3" descr="Resultado de imagen para ministerio de medio ambiente y recursos naturales">
          <a:extLst>
            <a:ext uri="{FF2B5EF4-FFF2-40B4-BE49-F238E27FC236}">
              <a16:creationId xmlns:a16="http://schemas.microsoft.com/office/drawing/2014/main" id="{D3DCCF45-71F5-42FB-8C73-4CA94571903B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99382"/>
          <a:ext cx="1559379" cy="8286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13</xdr:col>
      <xdr:colOff>816429</xdr:colOff>
      <xdr:row>2</xdr:row>
      <xdr:rowOff>103414</xdr:rowOff>
    </xdr:from>
    <xdr:to>
      <xdr:col>15</xdr:col>
      <xdr:colOff>300404</xdr:colOff>
      <xdr:row>6</xdr:row>
      <xdr:rowOff>4081</xdr:rowOff>
    </xdr:to>
    <xdr:pic>
      <xdr:nvPicPr>
        <xdr:cNvPr id="5" name="2 Imagen">
          <a:extLst>
            <a:ext uri="{FF2B5EF4-FFF2-40B4-BE49-F238E27FC236}">
              <a16:creationId xmlns:a16="http://schemas.microsoft.com/office/drawing/2014/main" id="{32BEB40A-0E9F-4DA9-9C50-F22101AA0005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99286" y="484414"/>
          <a:ext cx="1932213" cy="94433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123825</xdr:rowOff>
    </xdr:from>
    <xdr:to>
      <xdr:col>2</xdr:col>
      <xdr:colOff>35379</xdr:colOff>
      <xdr:row>5</xdr:row>
      <xdr:rowOff>114300</xdr:rowOff>
    </xdr:to>
    <xdr:pic>
      <xdr:nvPicPr>
        <xdr:cNvPr id="2" name="Imagen 1" descr="Resultado de imagen para ministerio de medio ambiente y recursos naturales">
          <a:extLst>
            <a:ext uri="{FF2B5EF4-FFF2-40B4-BE49-F238E27FC236}">
              <a16:creationId xmlns:a16="http://schemas.microsoft.com/office/drawing/2014/main" id="{D3DCCF45-71F5-42FB-8C73-4CA94571903B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04825"/>
          <a:ext cx="1559379" cy="8286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266700</xdr:colOff>
      <xdr:row>4</xdr:row>
      <xdr:rowOff>66675</xdr:rowOff>
    </xdr:from>
    <xdr:to>
      <xdr:col>13</xdr:col>
      <xdr:colOff>674600</xdr:colOff>
      <xdr:row>8</xdr:row>
      <xdr:rowOff>176892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32BEB40A-0E9F-4DA9-9C50-F22101AA0005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44325" y="1047750"/>
          <a:ext cx="1931900" cy="92936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123825</xdr:rowOff>
    </xdr:from>
    <xdr:to>
      <xdr:col>2</xdr:col>
      <xdr:colOff>35379</xdr:colOff>
      <xdr:row>5</xdr:row>
      <xdr:rowOff>114300</xdr:rowOff>
    </xdr:to>
    <xdr:pic>
      <xdr:nvPicPr>
        <xdr:cNvPr id="2" name="Imagen 1" descr="Resultado de imagen para ministerio de medio ambiente y recursos naturales">
          <a:extLst>
            <a:ext uri="{FF2B5EF4-FFF2-40B4-BE49-F238E27FC236}">
              <a16:creationId xmlns:a16="http://schemas.microsoft.com/office/drawing/2014/main" id="{D3DCCF45-71F5-42FB-8C73-4CA94571903B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04825"/>
          <a:ext cx="1559379" cy="8286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304800</xdr:colOff>
      <xdr:row>3</xdr:row>
      <xdr:rowOff>228600</xdr:rowOff>
    </xdr:from>
    <xdr:to>
      <xdr:col>13</xdr:col>
      <xdr:colOff>712700</xdr:colOff>
      <xdr:row>8</xdr:row>
      <xdr:rowOff>100692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32BEB40A-0E9F-4DA9-9C50-F22101AA0005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82425" y="971550"/>
          <a:ext cx="1931900" cy="9293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101"/>
  <sheetViews>
    <sheetView showGridLines="0" tabSelected="1" zoomScaleNormal="100" workbookViewId="0">
      <selection activeCell="D5" sqref="D5"/>
    </sheetView>
  </sheetViews>
  <sheetFormatPr baseColWidth="10" defaultColWidth="11.42578125" defaultRowHeight="15" x14ac:dyDescent="0.25"/>
  <cols>
    <col min="1" max="1" width="105.85546875" customWidth="1"/>
    <col min="2" max="2" width="17.5703125" style="18" customWidth="1"/>
    <col min="3" max="3" width="16.7109375" style="18" customWidth="1"/>
    <col min="4" max="4" width="15.140625" bestFit="1" customWidth="1"/>
    <col min="5" max="5" width="15.28515625" customWidth="1"/>
    <col min="10" max="10" width="13.42578125" customWidth="1"/>
  </cols>
  <sheetData>
    <row r="3" spans="1:14" ht="28.5" customHeight="1" x14ac:dyDescent="0.25">
      <c r="A3" s="58" t="s">
        <v>100</v>
      </c>
      <c r="B3" s="59"/>
      <c r="C3" s="59"/>
      <c r="D3" s="7"/>
      <c r="E3" s="7"/>
      <c r="F3" s="7"/>
      <c r="G3" s="7"/>
      <c r="H3" s="7"/>
      <c r="I3" s="7"/>
      <c r="J3" s="7"/>
      <c r="K3" s="7"/>
      <c r="L3" s="7"/>
      <c r="M3" s="7"/>
      <c r="N3" s="7"/>
    </row>
    <row r="4" spans="1:14" ht="21" customHeight="1" x14ac:dyDescent="0.25">
      <c r="A4" s="56" t="s">
        <v>101</v>
      </c>
      <c r="B4" s="57"/>
      <c r="C4" s="57"/>
      <c r="D4" s="8"/>
      <c r="E4" s="8"/>
      <c r="F4" s="8"/>
      <c r="G4" s="8"/>
      <c r="H4" s="8"/>
      <c r="I4" s="8"/>
      <c r="J4" s="8"/>
      <c r="K4" s="8"/>
      <c r="L4" s="8"/>
      <c r="M4" s="8"/>
      <c r="N4" s="8"/>
    </row>
    <row r="5" spans="1:14" ht="15.75" x14ac:dyDescent="0.25">
      <c r="A5" s="65">
        <v>2023</v>
      </c>
      <c r="B5" s="66"/>
      <c r="C5" s="66"/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spans="1:14" ht="15.75" customHeight="1" x14ac:dyDescent="0.25">
      <c r="A6" s="60" t="s">
        <v>76</v>
      </c>
      <c r="B6" s="61"/>
      <c r="C6" s="61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ht="15.75" customHeight="1" x14ac:dyDescent="0.25">
      <c r="A7" s="60" t="s">
        <v>77</v>
      </c>
      <c r="B7" s="61"/>
      <c r="C7" s="61"/>
      <c r="D7" s="11"/>
      <c r="E7" s="10"/>
      <c r="F7" s="10"/>
      <c r="G7" s="10"/>
      <c r="H7" s="10"/>
      <c r="I7" s="10"/>
      <c r="J7" s="10"/>
      <c r="K7" s="10"/>
      <c r="L7" s="10"/>
      <c r="M7" s="10"/>
      <c r="N7" s="10"/>
    </row>
    <row r="9" spans="1:14" ht="15" customHeight="1" x14ac:dyDescent="0.25">
      <c r="A9" s="62" t="s">
        <v>66</v>
      </c>
      <c r="B9" s="63" t="s">
        <v>94</v>
      </c>
      <c r="C9" s="63" t="s">
        <v>93</v>
      </c>
      <c r="D9" s="6"/>
    </row>
    <row r="10" spans="1:14" ht="23.25" customHeight="1" x14ac:dyDescent="0.25">
      <c r="A10" s="62"/>
      <c r="B10" s="64"/>
      <c r="C10" s="64"/>
      <c r="D10" s="6"/>
    </row>
    <row r="11" spans="1:14" x14ac:dyDescent="0.25">
      <c r="A11" s="1" t="s">
        <v>0</v>
      </c>
      <c r="B11" s="21"/>
      <c r="C11" s="21"/>
      <c r="D11" s="6"/>
    </row>
    <row r="12" spans="1:14" x14ac:dyDescent="0.25">
      <c r="A12" s="3" t="s">
        <v>1</v>
      </c>
      <c r="B12" s="22">
        <f>+B13+B14+B15+B16+B17</f>
        <v>107287289</v>
      </c>
      <c r="C12" s="22">
        <f>+C13+C14+C15+C16+C17</f>
        <v>116687989</v>
      </c>
      <c r="D12" s="6"/>
    </row>
    <row r="13" spans="1:14" x14ac:dyDescent="0.25">
      <c r="A13" s="4" t="s">
        <v>2</v>
      </c>
      <c r="B13" s="33">
        <v>79934500</v>
      </c>
      <c r="C13" s="33">
        <v>89433726</v>
      </c>
      <c r="D13" s="6"/>
    </row>
    <row r="14" spans="1:14" x14ac:dyDescent="0.25">
      <c r="A14" s="4" t="s">
        <v>3</v>
      </c>
      <c r="B14" s="33">
        <v>14360000</v>
      </c>
      <c r="C14" s="33">
        <v>12741094</v>
      </c>
      <c r="D14" s="6"/>
    </row>
    <row r="15" spans="1:14" x14ac:dyDescent="0.25">
      <c r="A15" s="4" t="s">
        <v>4</v>
      </c>
      <c r="B15" s="33">
        <v>360000</v>
      </c>
      <c r="C15" s="33"/>
      <c r="D15" s="6"/>
    </row>
    <row r="16" spans="1:14" x14ac:dyDescent="0.25">
      <c r="A16" s="4" t="s">
        <v>5</v>
      </c>
      <c r="B16" s="33">
        <v>3584863</v>
      </c>
      <c r="C16" s="33">
        <v>3234863</v>
      </c>
      <c r="D16" s="6"/>
    </row>
    <row r="17" spans="1:4" x14ac:dyDescent="0.25">
      <c r="A17" s="4" t="s">
        <v>6</v>
      </c>
      <c r="B17" s="33">
        <v>9047926</v>
      </c>
      <c r="C17" s="33">
        <v>11278306</v>
      </c>
      <c r="D17" s="6"/>
    </row>
    <row r="18" spans="1:4" x14ac:dyDescent="0.25">
      <c r="A18" s="3" t="s">
        <v>7</v>
      </c>
      <c r="B18" s="22">
        <f>+B19+B20+B21+B22+B23+B24+B25+B26+B27</f>
        <v>23852300</v>
      </c>
      <c r="C18" s="22">
        <f>+C19+C20+C21+C22+C23+C24+C25+C26+C27</f>
        <v>30119545</v>
      </c>
      <c r="D18" s="6"/>
    </row>
    <row r="19" spans="1:4" x14ac:dyDescent="0.25">
      <c r="A19" s="4" t="s">
        <v>8</v>
      </c>
      <c r="B19" s="33">
        <v>10142000</v>
      </c>
      <c r="C19" s="33">
        <v>10142000</v>
      </c>
      <c r="D19" s="6"/>
    </row>
    <row r="20" spans="1:4" x14ac:dyDescent="0.25">
      <c r="A20" s="4" t="s">
        <v>9</v>
      </c>
      <c r="B20" s="33">
        <v>1400000</v>
      </c>
      <c r="C20" s="33">
        <v>550000</v>
      </c>
      <c r="D20" s="6"/>
    </row>
    <row r="21" spans="1:4" x14ac:dyDescent="0.25">
      <c r="A21" s="4" t="s">
        <v>10</v>
      </c>
      <c r="B21" s="33">
        <v>1350000</v>
      </c>
      <c r="C21" s="33">
        <v>1925000</v>
      </c>
      <c r="D21" s="6"/>
    </row>
    <row r="22" spans="1:4" x14ac:dyDescent="0.25">
      <c r="A22" s="4" t="s">
        <v>11</v>
      </c>
      <c r="B22" s="33">
        <v>220000</v>
      </c>
      <c r="C22" s="33">
        <v>220945</v>
      </c>
      <c r="D22" s="6"/>
    </row>
    <row r="23" spans="1:4" x14ac:dyDescent="0.25">
      <c r="A23" s="4" t="s">
        <v>12</v>
      </c>
      <c r="B23" s="33">
        <v>215000</v>
      </c>
      <c r="C23" s="33">
        <v>966500</v>
      </c>
    </row>
    <row r="24" spans="1:4" x14ac:dyDescent="0.25">
      <c r="A24" s="4" t="s">
        <v>13</v>
      </c>
      <c r="B24" s="33">
        <v>850000</v>
      </c>
      <c r="C24" s="33">
        <v>1141000</v>
      </c>
    </row>
    <row r="25" spans="1:4" x14ac:dyDescent="0.25">
      <c r="A25" s="4" t="s">
        <v>14</v>
      </c>
      <c r="B25" s="33">
        <v>550000</v>
      </c>
      <c r="C25" s="33">
        <v>2078800</v>
      </c>
    </row>
    <row r="26" spans="1:4" x14ac:dyDescent="0.25">
      <c r="A26" s="4" t="s">
        <v>15</v>
      </c>
      <c r="B26" s="33">
        <v>2275300</v>
      </c>
      <c r="C26" s="33">
        <v>5179300</v>
      </c>
    </row>
    <row r="27" spans="1:4" x14ac:dyDescent="0.25">
      <c r="A27" s="4" t="s">
        <v>16</v>
      </c>
      <c r="B27" s="33">
        <v>6850000</v>
      </c>
      <c r="C27" s="33">
        <v>7916000</v>
      </c>
    </row>
    <row r="28" spans="1:4" x14ac:dyDescent="0.25">
      <c r="A28" s="3" t="s">
        <v>17</v>
      </c>
      <c r="B28" s="22">
        <f>+B29+B30+B31+B32+B33+B34+B35+B36+B37</f>
        <v>20339491</v>
      </c>
      <c r="C28" s="22">
        <f>+C29+C30+C31+C32+C33+C34+C35+C36+C37</f>
        <v>35422421</v>
      </c>
    </row>
    <row r="29" spans="1:4" x14ac:dyDescent="0.25">
      <c r="A29" s="4" t="s">
        <v>18</v>
      </c>
      <c r="B29" s="33">
        <v>495000</v>
      </c>
      <c r="C29" s="33">
        <v>2392500</v>
      </c>
    </row>
    <row r="30" spans="1:4" x14ac:dyDescent="0.25">
      <c r="A30" s="4" t="s">
        <v>19</v>
      </c>
      <c r="B30" s="33">
        <v>1615000</v>
      </c>
      <c r="C30" s="33">
        <v>1416000</v>
      </c>
    </row>
    <row r="31" spans="1:4" x14ac:dyDescent="0.25">
      <c r="A31" s="4" t="s">
        <v>20</v>
      </c>
      <c r="B31" s="33">
        <v>2050000</v>
      </c>
      <c r="C31" s="33">
        <v>2060245</v>
      </c>
    </row>
    <row r="32" spans="1:4" x14ac:dyDescent="0.25">
      <c r="A32" s="4" t="s">
        <v>21</v>
      </c>
      <c r="B32" s="33">
        <v>40000</v>
      </c>
      <c r="C32" s="33">
        <v>62101</v>
      </c>
    </row>
    <row r="33" spans="1:3" x14ac:dyDescent="0.25">
      <c r="A33" s="4" t="s">
        <v>22</v>
      </c>
      <c r="B33" s="33">
        <v>660000</v>
      </c>
      <c r="C33" s="33">
        <v>1950000</v>
      </c>
    </row>
    <row r="34" spans="1:3" x14ac:dyDescent="0.25">
      <c r="A34" s="4" t="s">
        <v>23</v>
      </c>
      <c r="B34" s="33">
        <v>1923917</v>
      </c>
      <c r="C34" s="33">
        <v>4975102</v>
      </c>
    </row>
    <row r="35" spans="1:3" x14ac:dyDescent="0.25">
      <c r="A35" s="4" t="s">
        <v>24</v>
      </c>
      <c r="B35" s="33">
        <v>6215000</v>
      </c>
      <c r="C35" s="33">
        <v>10021862</v>
      </c>
    </row>
    <row r="36" spans="1:3" x14ac:dyDescent="0.25">
      <c r="A36" s="4" t="s">
        <v>25</v>
      </c>
    </row>
    <row r="37" spans="1:3" x14ac:dyDescent="0.25">
      <c r="A37" s="4" t="s">
        <v>26</v>
      </c>
      <c r="B37" s="33">
        <v>7340574</v>
      </c>
      <c r="C37" s="33">
        <v>12544611</v>
      </c>
    </row>
    <row r="38" spans="1:3" x14ac:dyDescent="0.25">
      <c r="A38" s="3" t="s">
        <v>27</v>
      </c>
      <c r="B38" s="22">
        <f>+B39</f>
        <v>310000</v>
      </c>
      <c r="C38" s="22">
        <f>+C39+C54</f>
        <v>310000</v>
      </c>
    </row>
    <row r="39" spans="1:3" x14ac:dyDescent="0.25">
      <c r="A39" s="4" t="s">
        <v>28</v>
      </c>
      <c r="B39" s="18">
        <v>310000</v>
      </c>
      <c r="C39" s="33">
        <v>260000</v>
      </c>
    </row>
    <row r="40" spans="1:3" hidden="1" x14ac:dyDescent="0.25">
      <c r="A40" s="4" t="s">
        <v>29</v>
      </c>
    </row>
    <row r="41" spans="1:3" hidden="1" x14ac:dyDescent="0.25">
      <c r="A41" s="4" t="s">
        <v>30</v>
      </c>
    </row>
    <row r="42" spans="1:3" hidden="1" x14ac:dyDescent="0.25">
      <c r="A42" s="4" t="s">
        <v>31</v>
      </c>
    </row>
    <row r="43" spans="1:3" hidden="1" x14ac:dyDescent="0.25">
      <c r="A43" s="4" t="s">
        <v>32</v>
      </c>
    </row>
    <row r="44" spans="1:3" hidden="1" x14ac:dyDescent="0.25">
      <c r="A44" s="4" t="s">
        <v>33</v>
      </c>
    </row>
    <row r="45" spans="1:3" hidden="1" x14ac:dyDescent="0.25">
      <c r="A45" s="4" t="s">
        <v>34</v>
      </c>
    </row>
    <row r="46" spans="1:3" hidden="1" x14ac:dyDescent="0.25">
      <c r="A46" s="4" t="s">
        <v>35</v>
      </c>
    </row>
    <row r="47" spans="1:3" hidden="1" x14ac:dyDescent="0.25">
      <c r="A47" s="3" t="s">
        <v>36</v>
      </c>
    </row>
    <row r="48" spans="1:3" hidden="1" x14ac:dyDescent="0.25">
      <c r="A48" s="4" t="s">
        <v>37</v>
      </c>
    </row>
    <row r="49" spans="1:10" hidden="1" x14ac:dyDescent="0.25">
      <c r="A49" s="4" t="s">
        <v>38</v>
      </c>
    </row>
    <row r="50" spans="1:10" hidden="1" x14ac:dyDescent="0.25">
      <c r="A50" s="4" t="s">
        <v>39</v>
      </c>
    </row>
    <row r="51" spans="1:10" hidden="1" x14ac:dyDescent="0.25">
      <c r="A51" s="4" t="s">
        <v>40</v>
      </c>
    </row>
    <row r="52" spans="1:10" hidden="1" x14ac:dyDescent="0.25">
      <c r="A52" s="4" t="s">
        <v>41</v>
      </c>
    </row>
    <row r="53" spans="1:10" hidden="1" x14ac:dyDescent="0.25">
      <c r="A53" s="4" t="s">
        <v>42</v>
      </c>
      <c r="B53" s="18">
        <v>0</v>
      </c>
      <c r="C53" s="18">
        <v>0</v>
      </c>
    </row>
    <row r="54" spans="1:10" x14ac:dyDescent="0.25">
      <c r="A54" s="4" t="s">
        <v>167</v>
      </c>
      <c r="C54" s="18">
        <v>50000</v>
      </c>
    </row>
    <row r="55" spans="1:10" x14ac:dyDescent="0.25">
      <c r="A55" s="3" t="s">
        <v>43</v>
      </c>
      <c r="B55" s="22">
        <f>+B56+B57+B58+B59+B60+B61+B62+B63+B64</f>
        <v>4210920</v>
      </c>
      <c r="C55" s="22">
        <f>+C56+C57+C58+C59+C60+C61+C62+C63+C64</f>
        <v>25921770</v>
      </c>
    </row>
    <row r="56" spans="1:10" x14ac:dyDescent="0.25">
      <c r="A56" s="4" t="s">
        <v>44</v>
      </c>
      <c r="B56" s="33">
        <v>2604500</v>
      </c>
      <c r="C56" s="33">
        <v>9181840</v>
      </c>
    </row>
    <row r="57" spans="1:10" x14ac:dyDescent="0.25">
      <c r="A57" s="4" t="s">
        <v>45</v>
      </c>
      <c r="B57" s="33">
        <v>494342</v>
      </c>
      <c r="C57" s="33">
        <v>1008342</v>
      </c>
    </row>
    <row r="58" spans="1:10" x14ac:dyDescent="0.25">
      <c r="A58" s="4" t="s">
        <v>46</v>
      </c>
      <c r="B58" s="33">
        <v>65370</v>
      </c>
      <c r="C58" s="33">
        <v>73520</v>
      </c>
    </row>
    <row r="59" spans="1:10" x14ac:dyDescent="0.25">
      <c r="A59" s="4" t="s">
        <v>47</v>
      </c>
      <c r="B59" s="33">
        <v>164773</v>
      </c>
      <c r="C59" s="33">
        <v>9366773</v>
      </c>
      <c r="E59" s="18"/>
    </row>
    <row r="60" spans="1:10" x14ac:dyDescent="0.25">
      <c r="A60" s="4" t="s">
        <v>48</v>
      </c>
      <c r="B60" s="33">
        <v>766935</v>
      </c>
      <c r="C60" s="33">
        <v>4834095</v>
      </c>
      <c r="E60" s="18"/>
    </row>
    <row r="61" spans="1:10" x14ac:dyDescent="0.25">
      <c r="A61" s="4" t="s">
        <v>49</v>
      </c>
      <c r="B61" s="18">
        <v>100000</v>
      </c>
      <c r="C61" s="33">
        <v>442500</v>
      </c>
    </row>
    <row r="62" spans="1:10" x14ac:dyDescent="0.25">
      <c r="A62" s="4" t="s">
        <v>50</v>
      </c>
      <c r="B62" s="18">
        <v>15000</v>
      </c>
      <c r="C62" s="33">
        <v>15000</v>
      </c>
      <c r="J62" s="33">
        <v>267969082.74000001</v>
      </c>
    </row>
    <row r="63" spans="1:10" x14ac:dyDescent="0.25">
      <c r="A63" s="4" t="s">
        <v>51</v>
      </c>
      <c r="C63" s="33">
        <v>758500</v>
      </c>
    </row>
    <row r="64" spans="1:10" x14ac:dyDescent="0.25">
      <c r="A64" s="4" t="s">
        <v>52</v>
      </c>
      <c r="C64" s="33">
        <v>241200</v>
      </c>
    </row>
    <row r="65" spans="1:5" hidden="1" x14ac:dyDescent="0.25">
      <c r="A65" s="3" t="s">
        <v>53</v>
      </c>
      <c r="B65" s="18">
        <f>+B66+B67+B68+B69</f>
        <v>0</v>
      </c>
      <c r="C65" s="18">
        <v>0</v>
      </c>
    </row>
    <row r="66" spans="1:5" hidden="1" x14ac:dyDescent="0.25">
      <c r="A66" s="4" t="s">
        <v>54</v>
      </c>
      <c r="B66" s="18">
        <v>0</v>
      </c>
      <c r="C66" s="18">
        <v>0</v>
      </c>
    </row>
    <row r="67" spans="1:5" hidden="1" x14ac:dyDescent="0.25">
      <c r="A67" s="4" t="s">
        <v>55</v>
      </c>
      <c r="B67" s="18">
        <v>0</v>
      </c>
      <c r="C67" s="18">
        <v>0</v>
      </c>
    </row>
    <row r="68" spans="1:5" hidden="1" x14ac:dyDescent="0.25">
      <c r="A68" s="4" t="s">
        <v>56</v>
      </c>
      <c r="B68" s="18">
        <v>0</v>
      </c>
      <c r="C68" s="18">
        <v>0</v>
      </c>
    </row>
    <row r="69" spans="1:5" hidden="1" x14ac:dyDescent="0.25">
      <c r="A69" s="4" t="s">
        <v>57</v>
      </c>
      <c r="B69" s="18">
        <v>0</v>
      </c>
      <c r="C69" s="18">
        <v>0</v>
      </c>
    </row>
    <row r="70" spans="1:5" hidden="1" x14ac:dyDescent="0.25">
      <c r="A70" s="3" t="s">
        <v>58</v>
      </c>
      <c r="B70" s="18">
        <v>0</v>
      </c>
      <c r="C70" s="18">
        <v>0</v>
      </c>
    </row>
    <row r="71" spans="1:5" hidden="1" x14ac:dyDescent="0.25">
      <c r="A71" s="4" t="s">
        <v>59</v>
      </c>
      <c r="B71" s="18">
        <v>0</v>
      </c>
      <c r="C71" s="18">
        <v>0</v>
      </c>
    </row>
    <row r="72" spans="1:5" hidden="1" x14ac:dyDescent="0.25">
      <c r="A72" s="4" t="s">
        <v>60</v>
      </c>
      <c r="B72" s="18">
        <v>0</v>
      </c>
      <c r="C72" s="18">
        <v>0</v>
      </c>
    </row>
    <row r="73" spans="1:5" x14ac:dyDescent="0.25">
      <c r="A73" s="3" t="s">
        <v>166</v>
      </c>
      <c r="B73" s="18">
        <v>0</v>
      </c>
      <c r="C73" s="22">
        <f>+C76</f>
        <v>59507357.740000002</v>
      </c>
    </row>
    <row r="74" spans="1:5" hidden="1" x14ac:dyDescent="0.25">
      <c r="A74" s="4" t="s">
        <v>165</v>
      </c>
      <c r="B74" s="18">
        <v>0</v>
      </c>
      <c r="C74" s="18">
        <v>0</v>
      </c>
    </row>
    <row r="75" spans="1:5" hidden="1" x14ac:dyDescent="0.25">
      <c r="A75" s="4" t="s">
        <v>63</v>
      </c>
      <c r="B75" s="18">
        <v>0</v>
      </c>
      <c r="C75" s="18">
        <v>0</v>
      </c>
    </row>
    <row r="76" spans="1:5" x14ac:dyDescent="0.25">
      <c r="A76" s="4" t="s">
        <v>165</v>
      </c>
      <c r="C76" s="33">
        <v>59507357.740000002</v>
      </c>
      <c r="E76" s="25"/>
    </row>
    <row r="77" spans="1:5" hidden="1" x14ac:dyDescent="0.25">
      <c r="A77" s="4" t="s">
        <v>64</v>
      </c>
      <c r="B77" s="18">
        <v>0</v>
      </c>
      <c r="C77" s="18">
        <v>0</v>
      </c>
    </row>
    <row r="78" spans="1:5" hidden="1" x14ac:dyDescent="0.25">
      <c r="A78" s="1" t="s">
        <v>67</v>
      </c>
      <c r="B78" s="18">
        <v>0</v>
      </c>
      <c r="C78" s="18">
        <v>0</v>
      </c>
    </row>
    <row r="79" spans="1:5" hidden="1" x14ac:dyDescent="0.25">
      <c r="A79" s="3" t="s">
        <v>68</v>
      </c>
      <c r="B79" s="18">
        <v>0</v>
      </c>
      <c r="C79" s="18">
        <v>0</v>
      </c>
    </row>
    <row r="80" spans="1:5" hidden="1" x14ac:dyDescent="0.25">
      <c r="A80" s="4" t="s">
        <v>69</v>
      </c>
      <c r="B80" s="18">
        <v>0</v>
      </c>
      <c r="C80" s="18">
        <v>0</v>
      </c>
    </row>
    <row r="81" spans="1:5" hidden="1" x14ac:dyDescent="0.25">
      <c r="A81" s="4" t="s">
        <v>70</v>
      </c>
      <c r="B81" s="18">
        <v>0</v>
      </c>
      <c r="C81" s="18">
        <v>0</v>
      </c>
    </row>
    <row r="82" spans="1:5" hidden="1" x14ac:dyDescent="0.25">
      <c r="A82" s="3" t="s">
        <v>71</v>
      </c>
      <c r="B82" s="18">
        <v>0</v>
      </c>
      <c r="C82" s="18">
        <v>0</v>
      </c>
    </row>
    <row r="83" spans="1:5" hidden="1" x14ac:dyDescent="0.25">
      <c r="A83" s="4" t="s">
        <v>72</v>
      </c>
      <c r="B83" s="18">
        <v>0</v>
      </c>
      <c r="C83" s="18">
        <v>0</v>
      </c>
    </row>
    <row r="84" spans="1:5" hidden="1" x14ac:dyDescent="0.25">
      <c r="A84" s="4" t="s">
        <v>73</v>
      </c>
      <c r="B84" s="18">
        <v>0</v>
      </c>
      <c r="C84" s="18">
        <v>0</v>
      </c>
    </row>
    <row r="85" spans="1:5" hidden="1" x14ac:dyDescent="0.25">
      <c r="A85" s="3" t="s">
        <v>74</v>
      </c>
      <c r="B85" s="18">
        <v>0</v>
      </c>
      <c r="C85" s="18">
        <v>0</v>
      </c>
    </row>
    <row r="86" spans="1:5" hidden="1" x14ac:dyDescent="0.25">
      <c r="A86" s="4" t="s">
        <v>75</v>
      </c>
      <c r="B86" s="18">
        <v>0</v>
      </c>
      <c r="C86" s="18">
        <v>0</v>
      </c>
      <c r="E86" s="34"/>
    </row>
    <row r="87" spans="1:5" x14ac:dyDescent="0.25">
      <c r="A87" s="28" t="s">
        <v>65</v>
      </c>
      <c r="B87" s="31">
        <f>+B55+B28+B18+B12+B38</f>
        <v>156000000</v>
      </c>
      <c r="C87" s="29">
        <f>+C55+C28+C18+C12+C73+C38</f>
        <v>267969082.74000001</v>
      </c>
      <c r="D87" s="25"/>
    </row>
    <row r="88" spans="1:5" x14ac:dyDescent="0.25">
      <c r="E88" s="25"/>
    </row>
    <row r="89" spans="1:5" x14ac:dyDescent="0.25">
      <c r="E89" s="25"/>
    </row>
    <row r="91" spans="1:5" x14ac:dyDescent="0.25">
      <c r="A91" t="s">
        <v>98</v>
      </c>
    </row>
    <row r="92" spans="1:5" x14ac:dyDescent="0.25">
      <c r="A92" t="s">
        <v>99</v>
      </c>
      <c r="C92" s="18">
        <f>+C87-J62</f>
        <v>0</v>
      </c>
    </row>
    <row r="93" spans="1:5" x14ac:dyDescent="0.25">
      <c r="A93" s="23" t="s">
        <v>139</v>
      </c>
    </row>
    <row r="94" spans="1:5" x14ac:dyDescent="0.25">
      <c r="A94" t="s">
        <v>140</v>
      </c>
    </row>
    <row r="98" spans="1:1" ht="15.75" thickBot="1" x14ac:dyDescent="0.3"/>
    <row r="99" spans="1:1" ht="26.25" customHeight="1" thickBot="1" x14ac:dyDescent="0.3">
      <c r="A99" s="17" t="s">
        <v>95</v>
      </c>
    </row>
    <row r="100" spans="1:1" ht="33.75" customHeight="1" thickBot="1" x14ac:dyDescent="0.3">
      <c r="A100" s="15" t="s">
        <v>96</v>
      </c>
    </row>
    <row r="101" spans="1:1" ht="45.75" thickBot="1" x14ac:dyDescent="0.3">
      <c r="A101" s="16" t="s">
        <v>97</v>
      </c>
    </row>
  </sheetData>
  <mergeCells count="8">
    <mergeCell ref="A4:C4"/>
    <mergeCell ref="A3:C3"/>
    <mergeCell ref="A7:C7"/>
    <mergeCell ref="A9:A10"/>
    <mergeCell ref="B9:B10"/>
    <mergeCell ref="C9:C10"/>
    <mergeCell ref="A6:C6"/>
    <mergeCell ref="A5:C5"/>
  </mergeCells>
  <pageMargins left="0.7" right="0.7" top="0.75" bottom="0.75" header="0.3" footer="0.3"/>
  <pageSetup scale="60" orientation="portrait" horizontalDpi="360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T133"/>
  <sheetViews>
    <sheetView showGridLines="0" topLeftCell="C31" zoomScaleNormal="100" workbookViewId="0">
      <selection activeCell="P124" sqref="P124"/>
    </sheetView>
  </sheetViews>
  <sheetFormatPr baseColWidth="10" defaultColWidth="11.42578125" defaultRowHeight="15" x14ac:dyDescent="0.25"/>
  <cols>
    <col min="1" max="2" width="0" hidden="1" customWidth="1"/>
    <col min="3" max="3" width="93.7109375" bestFit="1" customWidth="1"/>
    <col min="4" max="4" width="17.5703125" customWidth="1"/>
    <col min="5" max="5" width="16.7109375" customWidth="1"/>
    <col min="6" max="6" width="15.42578125" customWidth="1"/>
    <col min="7" max="7" width="14.140625" customWidth="1"/>
    <col min="8" max="8" width="14.42578125" customWidth="1"/>
    <col min="9" max="9" width="13.140625" customWidth="1"/>
    <col min="10" max="10" width="14" customWidth="1"/>
    <col min="11" max="11" width="14.140625" customWidth="1"/>
    <col min="12" max="12" width="14.28515625" customWidth="1"/>
    <col min="13" max="13" width="14" customWidth="1"/>
    <col min="14" max="14" width="16.5703125" customWidth="1"/>
    <col min="15" max="15" width="13.7109375" customWidth="1"/>
    <col min="16" max="16" width="12.28515625" customWidth="1"/>
    <col min="17" max="17" width="12.140625" customWidth="1"/>
    <col min="18" max="18" width="16" customWidth="1"/>
    <col min="20" max="20" width="15.140625" bestFit="1" customWidth="1"/>
  </cols>
  <sheetData>
    <row r="3" spans="3:18" ht="28.5" customHeight="1" x14ac:dyDescent="0.25">
      <c r="C3" s="74" t="s">
        <v>100</v>
      </c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</row>
    <row r="4" spans="3:18" ht="21" customHeight="1" x14ac:dyDescent="0.25">
      <c r="C4" s="56" t="s">
        <v>101</v>
      </c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</row>
    <row r="5" spans="3:18" ht="15.75" x14ac:dyDescent="0.25">
      <c r="C5" s="65">
        <v>2023</v>
      </c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</row>
    <row r="6" spans="3:18" ht="15.75" customHeight="1" x14ac:dyDescent="0.25">
      <c r="C6" s="60" t="s">
        <v>92</v>
      </c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</row>
    <row r="7" spans="3:18" ht="15.75" customHeight="1" x14ac:dyDescent="0.25">
      <c r="C7" s="61" t="s">
        <v>77</v>
      </c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</row>
    <row r="8" spans="3:18" ht="15.75" customHeight="1" x14ac:dyDescent="0.25"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</row>
    <row r="9" spans="3:18" ht="15.75" customHeight="1" x14ac:dyDescent="0.25">
      <c r="C9" s="11"/>
      <c r="D9" s="78" t="s">
        <v>174</v>
      </c>
      <c r="E9" s="78"/>
      <c r="F9" s="78"/>
      <c r="G9" s="78"/>
      <c r="H9" s="78"/>
      <c r="I9" s="78"/>
      <c r="J9" s="11"/>
      <c r="K9" s="11"/>
      <c r="L9" s="11"/>
      <c r="M9" s="11"/>
      <c r="N9" s="11"/>
      <c r="O9" s="11"/>
      <c r="P9" s="11"/>
      <c r="Q9" s="11"/>
      <c r="R9" s="11"/>
    </row>
    <row r="10" spans="3:18" ht="15.75" customHeight="1" x14ac:dyDescent="0.25">
      <c r="C10" s="11"/>
      <c r="D10" s="78" t="s">
        <v>115</v>
      </c>
      <c r="E10" s="78"/>
      <c r="F10" s="78"/>
      <c r="G10" s="78"/>
      <c r="H10" s="78" t="s">
        <v>116</v>
      </c>
      <c r="I10" s="78"/>
      <c r="J10" s="11"/>
      <c r="K10" s="11"/>
      <c r="L10" s="11"/>
      <c r="M10" s="11"/>
      <c r="N10" s="11"/>
      <c r="O10" s="11"/>
      <c r="P10" s="11"/>
      <c r="Q10" s="11"/>
      <c r="R10" s="11"/>
    </row>
    <row r="11" spans="3:18" ht="15.75" customHeight="1" x14ac:dyDescent="0.25">
      <c r="C11" s="53"/>
      <c r="D11" s="70" t="s">
        <v>117</v>
      </c>
      <c r="E11" s="70"/>
      <c r="F11" s="70"/>
      <c r="G11" s="70"/>
      <c r="H11" s="72">
        <v>103641666.8</v>
      </c>
      <c r="I11" s="73"/>
      <c r="J11" s="53"/>
      <c r="K11" s="53"/>
      <c r="L11" s="53"/>
      <c r="M11" s="53"/>
      <c r="N11" s="53"/>
      <c r="O11" s="53"/>
      <c r="P11" s="53"/>
      <c r="Q11" s="53"/>
      <c r="R11" s="53"/>
    </row>
    <row r="12" spans="3:18" ht="15.75" customHeight="1" x14ac:dyDescent="0.25">
      <c r="C12" s="53"/>
      <c r="D12" s="70" t="s">
        <v>118</v>
      </c>
      <c r="E12" s="70"/>
      <c r="F12" s="70"/>
      <c r="G12" s="70"/>
      <c r="H12" s="71">
        <v>11197626.199999999</v>
      </c>
      <c r="I12" s="71"/>
      <c r="J12" s="53"/>
      <c r="K12" s="53"/>
      <c r="L12" s="53"/>
      <c r="M12" s="53"/>
      <c r="N12" s="53"/>
      <c r="O12" s="53"/>
      <c r="P12" s="53"/>
      <c r="Q12" s="53"/>
      <c r="R12" s="53"/>
    </row>
    <row r="13" spans="3:18" ht="15.75" customHeight="1" x14ac:dyDescent="0.25">
      <c r="C13" s="53"/>
      <c r="D13" s="70" t="s">
        <v>168</v>
      </c>
      <c r="E13" s="70"/>
      <c r="F13" s="70"/>
      <c r="G13" s="70"/>
      <c r="H13" s="71">
        <v>1323310</v>
      </c>
      <c r="I13" s="71"/>
      <c r="J13" s="53"/>
      <c r="K13" s="53"/>
      <c r="L13" s="53"/>
      <c r="M13" s="53"/>
      <c r="N13" s="53"/>
      <c r="O13" s="53"/>
      <c r="P13" s="53"/>
      <c r="Q13" s="53"/>
      <c r="R13" s="53"/>
    </row>
    <row r="14" spans="3:18" ht="15.75" customHeight="1" x14ac:dyDescent="0.25">
      <c r="C14" s="53"/>
      <c r="D14" s="70" t="s">
        <v>169</v>
      </c>
      <c r="E14" s="70"/>
      <c r="F14" s="70"/>
      <c r="G14" s="70"/>
      <c r="H14" s="71">
        <v>2612300</v>
      </c>
      <c r="I14" s="71"/>
      <c r="J14" s="53"/>
      <c r="K14" s="53"/>
      <c r="L14" s="53"/>
      <c r="M14" s="53"/>
      <c r="N14" s="53"/>
      <c r="O14" s="53"/>
      <c r="P14" s="53"/>
      <c r="Q14" s="53"/>
      <c r="R14" s="53"/>
    </row>
    <row r="15" spans="3:18" ht="15.75" customHeight="1" x14ac:dyDescent="0.25">
      <c r="C15" s="11"/>
      <c r="D15" s="70" t="s">
        <v>119</v>
      </c>
      <c r="E15" s="70"/>
      <c r="F15" s="70"/>
      <c r="G15" s="70"/>
      <c r="H15" s="71">
        <v>64034</v>
      </c>
      <c r="I15" s="71"/>
      <c r="J15" s="11"/>
      <c r="K15" s="11"/>
      <c r="L15" s="11"/>
      <c r="M15" s="11"/>
      <c r="N15" s="11"/>
      <c r="O15" s="11"/>
      <c r="P15" s="11"/>
      <c r="Q15" s="11"/>
      <c r="R15" s="11"/>
    </row>
    <row r="16" spans="3:18" ht="15.75" customHeight="1" x14ac:dyDescent="0.25">
      <c r="C16" s="11"/>
      <c r="D16" s="70" t="s">
        <v>120</v>
      </c>
      <c r="E16" s="70"/>
      <c r="F16" s="70"/>
      <c r="G16" s="70"/>
      <c r="H16" s="71">
        <v>18400</v>
      </c>
      <c r="I16" s="71"/>
      <c r="J16" s="11"/>
      <c r="K16" s="11"/>
      <c r="L16" s="11"/>
      <c r="M16" s="11"/>
      <c r="N16" s="11"/>
      <c r="O16" s="11"/>
      <c r="P16" s="11"/>
      <c r="Q16" s="11"/>
      <c r="R16" s="11"/>
    </row>
    <row r="17" spans="3:18" ht="15.75" customHeight="1" x14ac:dyDescent="0.25">
      <c r="C17" s="11"/>
      <c r="D17" s="70" t="s">
        <v>121</v>
      </c>
      <c r="E17" s="70"/>
      <c r="F17" s="70"/>
      <c r="G17" s="70"/>
      <c r="H17" s="71">
        <v>1025445.55</v>
      </c>
      <c r="I17" s="71"/>
      <c r="J17" s="11"/>
      <c r="K17" s="11"/>
      <c r="L17" s="11"/>
      <c r="M17" s="11"/>
      <c r="N17" s="11"/>
      <c r="O17" s="11"/>
      <c r="P17" s="11"/>
      <c r="Q17" s="11"/>
      <c r="R17" s="11"/>
    </row>
    <row r="18" spans="3:18" ht="15.75" customHeight="1" x14ac:dyDescent="0.25">
      <c r="C18" s="11"/>
      <c r="D18" s="70" t="s">
        <v>122</v>
      </c>
      <c r="E18" s="70"/>
      <c r="F18" s="70"/>
      <c r="G18" s="70"/>
      <c r="H18" s="71">
        <v>885200</v>
      </c>
      <c r="I18" s="71"/>
      <c r="J18" s="11"/>
      <c r="K18" s="11"/>
      <c r="L18" s="11"/>
      <c r="M18" s="11"/>
      <c r="N18" s="11"/>
      <c r="O18" s="11"/>
      <c r="P18" s="11"/>
      <c r="Q18" s="11"/>
      <c r="R18" s="11"/>
    </row>
    <row r="19" spans="3:18" ht="15.75" customHeight="1" x14ac:dyDescent="0.25">
      <c r="C19" s="11"/>
      <c r="D19" s="70" t="s">
        <v>123</v>
      </c>
      <c r="E19" s="70"/>
      <c r="F19" s="70"/>
      <c r="G19" s="70"/>
      <c r="H19" s="71">
        <v>6459903</v>
      </c>
      <c r="I19" s="71"/>
      <c r="J19" s="11"/>
      <c r="K19" s="11"/>
      <c r="L19" s="11"/>
      <c r="M19" s="11"/>
      <c r="N19" s="11"/>
      <c r="O19" s="11"/>
      <c r="P19" s="11"/>
      <c r="Q19" s="11"/>
      <c r="R19" s="11"/>
    </row>
    <row r="20" spans="3:18" ht="15.75" customHeight="1" x14ac:dyDescent="0.25">
      <c r="C20" s="11"/>
      <c r="D20" s="70" t="s">
        <v>170</v>
      </c>
      <c r="E20" s="70"/>
      <c r="F20" s="70"/>
      <c r="G20" s="70"/>
      <c r="H20" s="71">
        <v>154100</v>
      </c>
      <c r="I20" s="71"/>
      <c r="J20" s="11"/>
      <c r="K20" s="11"/>
      <c r="L20" s="11"/>
      <c r="M20" s="11"/>
      <c r="N20" s="11"/>
      <c r="O20" s="11"/>
      <c r="P20" s="11"/>
      <c r="Q20" s="11"/>
      <c r="R20" s="11"/>
    </row>
    <row r="21" spans="3:18" ht="15.75" customHeight="1" x14ac:dyDescent="0.25">
      <c r="C21" s="11"/>
      <c r="D21" s="70" t="s">
        <v>124</v>
      </c>
      <c r="E21" s="70"/>
      <c r="F21" s="70"/>
      <c r="G21" s="70"/>
      <c r="H21" s="71">
        <v>79300</v>
      </c>
      <c r="I21" s="71"/>
      <c r="J21" s="11"/>
      <c r="K21" s="11"/>
      <c r="L21" s="11"/>
      <c r="M21" s="11"/>
      <c r="N21" s="11"/>
      <c r="O21" s="11"/>
      <c r="P21" s="11"/>
      <c r="Q21" s="11"/>
      <c r="R21" s="11"/>
    </row>
    <row r="22" spans="3:18" ht="15.75" customHeight="1" x14ac:dyDescent="0.25">
      <c r="C22" s="11"/>
      <c r="D22" s="70" t="s">
        <v>125</v>
      </c>
      <c r="E22" s="70"/>
      <c r="F22" s="70"/>
      <c r="G22" s="70"/>
      <c r="H22" s="71">
        <v>5150</v>
      </c>
      <c r="I22" s="71"/>
      <c r="J22" s="11"/>
      <c r="K22" s="11"/>
      <c r="L22" s="11"/>
      <c r="M22" s="11"/>
      <c r="N22" s="11"/>
      <c r="O22" s="11"/>
      <c r="P22" s="11"/>
      <c r="Q22" s="11"/>
      <c r="R22" s="11"/>
    </row>
    <row r="23" spans="3:18" ht="15.75" customHeight="1" x14ac:dyDescent="0.25">
      <c r="C23" s="11"/>
      <c r="D23" s="70" t="s">
        <v>126</v>
      </c>
      <c r="E23" s="70"/>
      <c r="F23" s="70"/>
      <c r="G23" s="70"/>
      <c r="H23" s="71">
        <v>3876360</v>
      </c>
      <c r="I23" s="71"/>
      <c r="J23" s="11"/>
      <c r="K23" s="11"/>
      <c r="L23" s="11"/>
      <c r="M23" s="11"/>
      <c r="N23" s="11"/>
      <c r="O23" s="11"/>
      <c r="P23" s="11"/>
      <c r="Q23" s="11"/>
      <c r="R23" s="11"/>
    </row>
    <row r="24" spans="3:18" ht="15.75" customHeight="1" x14ac:dyDescent="0.25">
      <c r="C24" s="11"/>
      <c r="D24" s="70" t="s">
        <v>127</v>
      </c>
      <c r="E24" s="70"/>
      <c r="F24" s="70"/>
      <c r="G24" s="70"/>
      <c r="H24" s="71">
        <v>244795</v>
      </c>
      <c r="I24" s="71"/>
      <c r="J24" s="11"/>
      <c r="K24" s="11"/>
      <c r="L24" s="11"/>
      <c r="M24" s="11"/>
      <c r="N24" s="11"/>
      <c r="O24" s="11"/>
      <c r="P24" s="11"/>
      <c r="Q24" s="11"/>
      <c r="R24" s="11"/>
    </row>
    <row r="25" spans="3:18" ht="15.75" customHeight="1" x14ac:dyDescent="0.25">
      <c r="C25" s="11"/>
      <c r="D25" s="70" t="s">
        <v>128</v>
      </c>
      <c r="E25" s="70"/>
      <c r="F25" s="70"/>
      <c r="G25" s="70"/>
      <c r="H25" s="71">
        <v>631279.16</v>
      </c>
      <c r="I25" s="71"/>
      <c r="J25" s="11"/>
      <c r="K25" s="11"/>
      <c r="L25" s="11"/>
      <c r="M25" s="11"/>
      <c r="N25" s="11"/>
      <c r="O25" s="11"/>
      <c r="P25" s="11"/>
      <c r="Q25" s="11"/>
      <c r="R25" s="11"/>
    </row>
    <row r="26" spans="3:18" ht="15.75" customHeight="1" x14ac:dyDescent="0.25">
      <c r="C26" s="11"/>
      <c r="D26" s="70" t="s">
        <v>129</v>
      </c>
      <c r="E26" s="70"/>
      <c r="F26" s="70"/>
      <c r="G26" s="70"/>
      <c r="H26" s="71">
        <v>1250</v>
      </c>
      <c r="I26" s="71"/>
      <c r="J26" s="11"/>
      <c r="K26" s="11"/>
      <c r="L26" s="11"/>
      <c r="M26" s="11"/>
      <c r="N26" s="11"/>
      <c r="O26" s="11"/>
      <c r="P26" s="11"/>
      <c r="Q26" s="11"/>
      <c r="R26" s="11"/>
    </row>
    <row r="27" spans="3:18" ht="15.75" customHeight="1" x14ac:dyDescent="0.25">
      <c r="C27" s="11"/>
      <c r="D27" s="70" t="s">
        <v>130</v>
      </c>
      <c r="E27" s="70"/>
      <c r="F27" s="70"/>
      <c r="G27" s="70"/>
      <c r="H27" s="71">
        <v>1200</v>
      </c>
      <c r="I27" s="71"/>
      <c r="J27" s="11"/>
      <c r="K27" s="11"/>
      <c r="L27" s="11"/>
      <c r="M27" s="11"/>
      <c r="N27" s="11"/>
      <c r="O27" s="11"/>
      <c r="P27" s="11"/>
      <c r="Q27" s="11"/>
      <c r="R27" s="11"/>
    </row>
    <row r="28" spans="3:18" ht="15.75" customHeight="1" x14ac:dyDescent="0.25">
      <c r="C28" s="11"/>
      <c r="D28" s="70" t="s">
        <v>131</v>
      </c>
      <c r="E28" s="70"/>
      <c r="F28" s="70"/>
      <c r="G28" s="70"/>
      <c r="H28" s="71">
        <v>419825</v>
      </c>
      <c r="I28" s="71"/>
      <c r="J28" s="11"/>
      <c r="K28" s="11"/>
      <c r="L28" s="11"/>
      <c r="M28" s="11"/>
      <c r="N28" s="11"/>
      <c r="O28" s="11"/>
      <c r="P28" s="11"/>
      <c r="Q28" s="11"/>
      <c r="R28" s="11"/>
    </row>
    <row r="29" spans="3:18" ht="15.75" customHeight="1" x14ac:dyDescent="0.25">
      <c r="C29" s="11"/>
      <c r="D29" s="70" t="s">
        <v>132</v>
      </c>
      <c r="E29" s="70"/>
      <c r="F29" s="70"/>
      <c r="G29" s="70"/>
      <c r="H29" s="71">
        <v>130000</v>
      </c>
      <c r="I29" s="71"/>
      <c r="J29" s="11"/>
      <c r="K29" s="11"/>
      <c r="L29" s="11"/>
      <c r="M29" s="11"/>
      <c r="N29" s="11"/>
      <c r="O29" s="11"/>
      <c r="P29" s="11"/>
      <c r="Q29" s="11"/>
      <c r="R29" s="11"/>
    </row>
    <row r="30" spans="3:18" ht="15.75" customHeight="1" x14ac:dyDescent="0.25">
      <c r="C30" s="11"/>
      <c r="D30" s="70" t="s">
        <v>171</v>
      </c>
      <c r="E30" s="70"/>
      <c r="F30" s="70"/>
      <c r="G30" s="70"/>
      <c r="H30" s="71">
        <v>11951.539999999997</v>
      </c>
      <c r="I30" s="71"/>
      <c r="J30" s="11"/>
      <c r="K30" s="11"/>
      <c r="L30" s="11"/>
      <c r="M30" s="11"/>
      <c r="N30" s="11"/>
      <c r="O30" s="11"/>
      <c r="P30" s="11"/>
      <c r="Q30" s="11"/>
      <c r="R30" s="11"/>
    </row>
    <row r="31" spans="3:18" ht="15.75" customHeight="1" x14ac:dyDescent="0.25">
      <c r="C31" s="11"/>
      <c r="D31" s="70" t="s">
        <v>133</v>
      </c>
      <c r="E31" s="70"/>
      <c r="F31" s="70"/>
      <c r="G31" s="70"/>
      <c r="H31" s="71">
        <v>212915</v>
      </c>
      <c r="I31" s="71"/>
      <c r="J31" s="11"/>
      <c r="K31" s="11"/>
      <c r="L31" s="11"/>
      <c r="M31" s="11"/>
      <c r="N31" s="11"/>
      <c r="O31" s="11"/>
      <c r="P31" s="11"/>
      <c r="Q31" s="11"/>
      <c r="R31" s="11"/>
    </row>
    <row r="32" spans="3:18" ht="15.75" customHeight="1" x14ac:dyDescent="0.25">
      <c r="C32" s="53"/>
      <c r="D32" s="70" t="s">
        <v>172</v>
      </c>
      <c r="E32" s="70"/>
      <c r="F32" s="70"/>
      <c r="G32" s="70"/>
      <c r="H32" s="71">
        <v>321566.58</v>
      </c>
      <c r="I32" s="71"/>
      <c r="J32" s="53"/>
      <c r="K32" s="53"/>
      <c r="L32" s="53"/>
      <c r="M32" s="53"/>
      <c r="N32" s="53"/>
      <c r="O32" s="53"/>
      <c r="P32" s="53"/>
      <c r="Q32" s="53"/>
      <c r="R32" s="53"/>
    </row>
    <row r="33" spans="3:19" ht="15.75" customHeight="1" x14ac:dyDescent="0.25">
      <c r="C33" s="11"/>
      <c r="D33" s="70" t="s">
        <v>173</v>
      </c>
      <c r="E33" s="70"/>
      <c r="F33" s="70"/>
      <c r="G33" s="70"/>
      <c r="H33" s="71">
        <v>141500</v>
      </c>
      <c r="I33" s="71"/>
      <c r="J33" s="11"/>
      <c r="K33" s="11"/>
      <c r="L33" s="11"/>
      <c r="M33" s="11"/>
      <c r="N33" s="11"/>
      <c r="O33" s="11"/>
      <c r="P33" s="11"/>
      <c r="Q33" s="11"/>
      <c r="R33" s="11"/>
    </row>
    <row r="34" spans="3:19" ht="15.75" customHeight="1" x14ac:dyDescent="0.25">
      <c r="C34" s="11"/>
      <c r="D34" s="11"/>
      <c r="E34" s="11"/>
      <c r="F34" s="11"/>
      <c r="G34" s="11"/>
      <c r="H34" s="36"/>
      <c r="I34" s="11"/>
      <c r="J34" s="11"/>
      <c r="K34" s="11"/>
      <c r="L34" s="11"/>
      <c r="M34" s="11"/>
      <c r="N34" s="11"/>
      <c r="O34" s="11"/>
      <c r="P34" s="11"/>
      <c r="Q34" s="11"/>
      <c r="R34" s="11"/>
    </row>
    <row r="35" spans="3:19" ht="15.75" customHeight="1" thickBot="1" x14ac:dyDescent="0.3">
      <c r="C35" s="11"/>
      <c r="D35" s="77" t="s">
        <v>134</v>
      </c>
      <c r="E35" s="77"/>
      <c r="F35" s="77"/>
      <c r="G35" s="77"/>
      <c r="H35" s="76">
        <f>SUM(H11:I34)</f>
        <v>133459077.83</v>
      </c>
      <c r="I35" s="76"/>
      <c r="J35" s="11"/>
      <c r="K35" s="11"/>
      <c r="L35" s="11"/>
      <c r="M35" s="11"/>
      <c r="N35" s="11"/>
      <c r="O35" s="11"/>
      <c r="P35" s="11"/>
      <c r="Q35" s="11"/>
      <c r="R35" s="11"/>
    </row>
    <row r="36" spans="3:19" ht="15.75" thickTop="1" x14ac:dyDescent="0.25"/>
    <row r="37" spans="3:19" ht="25.5" customHeight="1" x14ac:dyDescent="0.25">
      <c r="C37" s="62" t="s">
        <v>66</v>
      </c>
      <c r="D37" s="63" t="s">
        <v>94</v>
      </c>
      <c r="E37" s="63" t="s">
        <v>93</v>
      </c>
      <c r="F37" s="67" t="s">
        <v>91</v>
      </c>
      <c r="G37" s="68"/>
      <c r="H37" s="68"/>
      <c r="I37" s="68"/>
      <c r="J37" s="68"/>
      <c r="K37" s="68"/>
      <c r="L37" s="68"/>
      <c r="M37" s="68"/>
      <c r="N37" s="68"/>
      <c r="O37" s="68"/>
      <c r="P37" s="68"/>
      <c r="Q37" s="68"/>
      <c r="R37" s="69"/>
    </row>
    <row r="38" spans="3:19" x14ac:dyDescent="0.25">
      <c r="C38" s="62"/>
      <c r="D38" s="64"/>
      <c r="E38" s="64"/>
      <c r="F38" s="12" t="s">
        <v>79</v>
      </c>
      <c r="G38" s="12" t="s">
        <v>80</v>
      </c>
      <c r="H38" s="12" t="s">
        <v>81</v>
      </c>
      <c r="I38" s="12" t="s">
        <v>82</v>
      </c>
      <c r="J38" s="13" t="s">
        <v>83</v>
      </c>
      <c r="K38" s="12" t="s">
        <v>84</v>
      </c>
      <c r="L38" s="13" t="s">
        <v>85</v>
      </c>
      <c r="M38" s="12" t="s">
        <v>86</v>
      </c>
      <c r="N38" s="12" t="s">
        <v>87</v>
      </c>
      <c r="O38" s="12" t="s">
        <v>88</v>
      </c>
      <c r="P38" s="12" t="s">
        <v>89</v>
      </c>
      <c r="Q38" s="13" t="s">
        <v>90</v>
      </c>
      <c r="R38" s="12" t="s">
        <v>78</v>
      </c>
    </row>
    <row r="39" spans="3:19" x14ac:dyDescent="0.25">
      <c r="C39" s="1" t="s">
        <v>0</v>
      </c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</row>
    <row r="40" spans="3:19" x14ac:dyDescent="0.25">
      <c r="C40" s="3" t="s">
        <v>1</v>
      </c>
      <c r="D40" s="22">
        <f>SUM(D41:D45)</f>
        <v>107287289</v>
      </c>
      <c r="E40" s="22">
        <f t="shared" ref="E40:Q40" si="0">SUM(E41:E45)</f>
        <v>116687289</v>
      </c>
      <c r="F40" s="22">
        <f t="shared" si="0"/>
        <v>6851413.1299999999</v>
      </c>
      <c r="G40" s="22">
        <f t="shared" si="0"/>
        <v>7162755.96</v>
      </c>
      <c r="H40" s="22">
        <f t="shared" si="0"/>
        <v>8061696.2199999988</v>
      </c>
      <c r="I40" s="22">
        <f t="shared" si="0"/>
        <v>7002927.1399999997</v>
      </c>
      <c r="J40" s="22">
        <f t="shared" si="0"/>
        <v>11190524.15</v>
      </c>
      <c r="K40" s="22">
        <f t="shared" si="0"/>
        <v>6841145.2400000002</v>
      </c>
      <c r="L40" s="22">
        <f>SUM(L41:L45)</f>
        <v>7392892.1500000004</v>
      </c>
      <c r="M40" s="22">
        <f t="shared" si="0"/>
        <v>6942290.8499999996</v>
      </c>
      <c r="N40" s="22">
        <f t="shared" si="0"/>
        <v>7069681.1899999995</v>
      </c>
      <c r="O40" s="22">
        <f t="shared" si="0"/>
        <v>9858507.6700000018</v>
      </c>
      <c r="P40" s="22">
        <f t="shared" si="0"/>
        <v>0</v>
      </c>
      <c r="Q40" s="22">
        <f t="shared" si="0"/>
        <v>0</v>
      </c>
      <c r="R40" s="22">
        <f>+F40+G40+H40+I40+J40+K40+L40+M40+N40+O40+P40+Q40</f>
        <v>78373833.700000003</v>
      </c>
    </row>
    <row r="41" spans="3:19" x14ac:dyDescent="0.25">
      <c r="C41" s="4" t="s">
        <v>2</v>
      </c>
      <c r="D41" s="33">
        <v>79934500</v>
      </c>
      <c r="E41" s="33">
        <v>89483726</v>
      </c>
      <c r="F41" s="33">
        <v>5898983.3300000001</v>
      </c>
      <c r="G41" s="33">
        <v>6169602.0300000003</v>
      </c>
      <c r="H41" s="33">
        <v>5943770.29</v>
      </c>
      <c r="I41" s="33">
        <v>5868171.7699999996</v>
      </c>
      <c r="J41" s="33">
        <v>6063643.7699999996</v>
      </c>
      <c r="K41" s="33">
        <v>5828430.6100000003</v>
      </c>
      <c r="L41" s="33">
        <v>6414435.0300000003</v>
      </c>
      <c r="M41" s="33">
        <v>5935070.0800000001</v>
      </c>
      <c r="N41" s="33">
        <v>6086785</v>
      </c>
      <c r="O41" s="33">
        <v>6264250</v>
      </c>
      <c r="P41" s="33"/>
      <c r="Q41" s="33"/>
      <c r="R41" s="25">
        <f>SUM(F41:Q41)</f>
        <v>60473141.909999996</v>
      </c>
    </row>
    <row r="42" spans="3:19" x14ac:dyDescent="0.25">
      <c r="C42" s="4" t="s">
        <v>3</v>
      </c>
      <c r="D42" s="33">
        <v>14360000</v>
      </c>
      <c r="E42" s="33">
        <v>12691094</v>
      </c>
      <c r="F42" s="33">
        <v>51000</v>
      </c>
      <c r="G42" s="33">
        <v>120884.76</v>
      </c>
      <c r="H42" s="33">
        <v>1227922.43</v>
      </c>
      <c r="I42" s="33">
        <v>236748.51</v>
      </c>
      <c r="J42" s="33">
        <v>4237820.75</v>
      </c>
      <c r="K42" s="33">
        <v>142573.95000000001</v>
      </c>
      <c r="L42" s="33">
        <v>76221.509999999995</v>
      </c>
      <c r="M42" s="33">
        <v>97214.31</v>
      </c>
      <c r="N42" s="33">
        <v>62000</v>
      </c>
      <c r="O42" s="33">
        <v>61423.15</v>
      </c>
      <c r="P42" s="33"/>
      <c r="Q42" s="33"/>
      <c r="R42" s="25">
        <f t="shared" ref="R42:R109" si="1">SUM(F42:Q42)</f>
        <v>6313809.3700000001</v>
      </c>
    </row>
    <row r="43" spans="3:19" x14ac:dyDescent="0.25">
      <c r="C43" s="4" t="s">
        <v>4</v>
      </c>
      <c r="D43" s="33">
        <v>360000</v>
      </c>
      <c r="E43" s="33"/>
      <c r="F43" s="18">
        <v>0</v>
      </c>
      <c r="G43" s="18"/>
      <c r="H43" s="18"/>
      <c r="I43" s="18"/>
      <c r="J43" s="18"/>
      <c r="K43" s="18"/>
      <c r="L43" s="18"/>
      <c r="M43" s="18"/>
      <c r="N43" s="18"/>
      <c r="O43" s="18">
        <v>0</v>
      </c>
      <c r="P43" s="18"/>
      <c r="Q43" s="30"/>
      <c r="R43" s="25">
        <f t="shared" si="1"/>
        <v>0</v>
      </c>
      <c r="S43" s="14"/>
    </row>
    <row r="44" spans="3:19" x14ac:dyDescent="0.25">
      <c r="C44" s="4" t="s">
        <v>5</v>
      </c>
      <c r="D44" s="33">
        <v>3584863</v>
      </c>
      <c r="E44" s="33">
        <v>3234863</v>
      </c>
      <c r="F44" s="33"/>
      <c r="G44" s="18"/>
      <c r="H44" s="33">
        <v>13499.77</v>
      </c>
      <c r="I44" s="18"/>
      <c r="J44" s="18"/>
      <c r="K44" s="18"/>
      <c r="L44" s="33">
        <v>10000</v>
      </c>
      <c r="M44" s="18"/>
      <c r="N44" s="18"/>
      <c r="O44" s="33">
        <v>2572167.31</v>
      </c>
      <c r="P44" s="18"/>
      <c r="Q44" s="30"/>
      <c r="R44" s="25">
        <f t="shared" si="1"/>
        <v>2595667.08</v>
      </c>
    </row>
    <row r="45" spans="3:19" x14ac:dyDescent="0.25">
      <c r="C45" s="4" t="str">
        <f>+'P1 Presupuesto Aprobado'!A17</f>
        <v>2.1.5 - CONTRIBUCIONES A LA SEGURIDAD SOCIAL</v>
      </c>
      <c r="D45" s="33">
        <v>9047926</v>
      </c>
      <c r="E45" s="33">
        <v>11277606</v>
      </c>
      <c r="F45" s="33">
        <v>901429.8</v>
      </c>
      <c r="G45" s="33">
        <v>872269.17</v>
      </c>
      <c r="H45" s="33">
        <v>876503.73</v>
      </c>
      <c r="I45" s="33">
        <v>898006.86</v>
      </c>
      <c r="J45" s="33">
        <v>889059.63</v>
      </c>
      <c r="K45" s="33">
        <v>870140.68</v>
      </c>
      <c r="L45" s="33">
        <v>892235.61</v>
      </c>
      <c r="M45" s="33">
        <v>910006.46</v>
      </c>
      <c r="N45" s="33">
        <v>920896.19</v>
      </c>
      <c r="O45" s="33">
        <v>960667.21</v>
      </c>
      <c r="P45" s="33"/>
      <c r="Q45" s="33"/>
      <c r="R45" s="25">
        <f t="shared" si="1"/>
        <v>8991215.3399999999</v>
      </c>
    </row>
    <row r="46" spans="3:19" s="23" customFormat="1" x14ac:dyDescent="0.25">
      <c r="C46" s="35" t="s">
        <v>114</v>
      </c>
      <c r="D46" s="22">
        <f>SUM(D47:D55)</f>
        <v>23852300</v>
      </c>
      <c r="E46" s="22">
        <f t="shared" ref="E46:Q46" si="2">SUM(E47:E55)</f>
        <v>27305100</v>
      </c>
      <c r="F46" s="22">
        <f t="shared" si="2"/>
        <v>642742.42999999993</v>
      </c>
      <c r="G46" s="22">
        <f t="shared" si="2"/>
        <v>766491.16</v>
      </c>
      <c r="H46" s="22">
        <f t="shared" si="2"/>
        <v>1178413.25</v>
      </c>
      <c r="I46" s="22">
        <f t="shared" si="2"/>
        <v>666442.04</v>
      </c>
      <c r="J46" s="22">
        <f>SUM(J47:J55)</f>
        <v>4126400.0100000002</v>
      </c>
      <c r="K46" s="22">
        <f t="shared" si="2"/>
        <v>1191337.67</v>
      </c>
      <c r="L46" s="22">
        <f>SUM(L47:L55)</f>
        <v>1576782</v>
      </c>
      <c r="M46" s="22">
        <f t="shared" si="2"/>
        <v>2537409.81</v>
      </c>
      <c r="N46" s="22">
        <f t="shared" si="2"/>
        <v>2251717.17</v>
      </c>
      <c r="O46" s="22">
        <f t="shared" si="2"/>
        <v>1291015.6299999999</v>
      </c>
      <c r="P46" s="22">
        <f t="shared" si="2"/>
        <v>0</v>
      </c>
      <c r="Q46" s="22">
        <f t="shared" si="2"/>
        <v>0</v>
      </c>
      <c r="R46" s="26">
        <f>SUM(F46:Q46)</f>
        <v>16228751.170000002</v>
      </c>
    </row>
    <row r="47" spans="3:19" x14ac:dyDescent="0.25">
      <c r="C47" s="4" t="s">
        <v>8</v>
      </c>
      <c r="D47" s="33">
        <v>10142000</v>
      </c>
      <c r="E47" s="33">
        <v>10142000</v>
      </c>
      <c r="F47" s="33">
        <v>627073.07999999996</v>
      </c>
      <c r="G47" s="33">
        <v>737157.81</v>
      </c>
      <c r="H47" s="33">
        <v>751018.43</v>
      </c>
      <c r="I47" s="33">
        <v>208599.69</v>
      </c>
      <c r="J47" s="33">
        <v>1485721.59</v>
      </c>
      <c r="K47" s="33">
        <v>842127.52</v>
      </c>
      <c r="L47" s="33">
        <v>856617.57</v>
      </c>
      <c r="M47" s="33">
        <v>907808.04</v>
      </c>
      <c r="N47" s="33">
        <v>881218</v>
      </c>
      <c r="O47" s="33">
        <v>789719.51</v>
      </c>
      <c r="P47" s="33"/>
      <c r="Q47" s="33"/>
      <c r="R47" s="25">
        <f t="shared" si="1"/>
        <v>8087061.2400000012</v>
      </c>
    </row>
    <row r="48" spans="3:19" x14ac:dyDescent="0.25">
      <c r="C48" s="4" t="s">
        <v>9</v>
      </c>
      <c r="D48" s="33">
        <v>1400000</v>
      </c>
      <c r="E48" s="33">
        <v>400000</v>
      </c>
      <c r="F48" s="18"/>
      <c r="G48" s="18"/>
      <c r="H48" s="18"/>
      <c r="I48" s="18"/>
      <c r="J48" s="18"/>
      <c r="K48" s="33">
        <v>70000.02</v>
      </c>
      <c r="L48" s="33">
        <v>11666.67</v>
      </c>
      <c r="M48" s="33">
        <v>11666.67</v>
      </c>
      <c r="N48" s="33"/>
      <c r="O48" s="33">
        <v>23333.34</v>
      </c>
      <c r="P48" s="33"/>
      <c r="Q48" s="33"/>
      <c r="R48" s="25">
        <f t="shared" si="1"/>
        <v>116666.7</v>
      </c>
    </row>
    <row r="49" spans="3:18" x14ac:dyDescent="0.25">
      <c r="C49" s="4" t="s">
        <v>10</v>
      </c>
      <c r="D49" s="33">
        <v>1350000</v>
      </c>
      <c r="E49" s="33">
        <v>1925000</v>
      </c>
      <c r="F49" s="18"/>
      <c r="G49" s="33">
        <v>6810</v>
      </c>
      <c r="H49" s="18"/>
      <c r="I49" s="33">
        <v>53010</v>
      </c>
      <c r="J49" s="33">
        <v>431770</v>
      </c>
      <c r="K49" s="33">
        <v>178640</v>
      </c>
      <c r="L49" s="33">
        <v>119400</v>
      </c>
      <c r="M49" s="33">
        <v>208820.7</v>
      </c>
      <c r="N49" s="33">
        <v>157750</v>
      </c>
      <c r="O49" s="33"/>
      <c r="P49" s="18"/>
      <c r="Q49" s="33"/>
      <c r="R49" s="25">
        <f t="shared" si="1"/>
        <v>1156200.7</v>
      </c>
    </row>
    <row r="50" spans="3:18" x14ac:dyDescent="0.25">
      <c r="C50" s="4" t="s">
        <v>11</v>
      </c>
      <c r="D50" s="33">
        <v>220000</v>
      </c>
      <c r="E50" s="33">
        <v>220000</v>
      </c>
      <c r="F50" s="18"/>
      <c r="G50" s="18"/>
      <c r="H50" s="18"/>
      <c r="I50" s="18"/>
      <c r="J50" s="18"/>
      <c r="K50">
        <v>152.25</v>
      </c>
      <c r="L50" s="33">
        <v>18002.47</v>
      </c>
      <c r="M50">
        <v>560</v>
      </c>
      <c r="N50" s="33">
        <v>60</v>
      </c>
      <c r="O50" s="33"/>
      <c r="P50" s="33"/>
      <c r="Q50" s="33"/>
      <c r="R50" s="25">
        <f t="shared" si="1"/>
        <v>18774.72</v>
      </c>
    </row>
    <row r="51" spans="3:18" x14ac:dyDescent="0.25">
      <c r="C51" s="4" t="s">
        <v>12</v>
      </c>
      <c r="D51" s="33">
        <v>215000</v>
      </c>
      <c r="E51" s="33">
        <v>814500</v>
      </c>
      <c r="F51" s="18"/>
      <c r="G51" s="18"/>
      <c r="H51" s="33">
        <v>17000</v>
      </c>
      <c r="I51" s="18"/>
      <c r="J51" s="33">
        <v>161896</v>
      </c>
      <c r="K51" s="18"/>
      <c r="L51" s="18"/>
      <c r="M51" s="33">
        <v>80948</v>
      </c>
      <c r="N51" s="18"/>
      <c r="O51" s="33">
        <v>165948</v>
      </c>
      <c r="P51" s="33"/>
      <c r="Q51" s="33"/>
      <c r="R51" s="25">
        <f t="shared" si="1"/>
        <v>425792</v>
      </c>
    </row>
    <row r="52" spans="3:18" x14ac:dyDescent="0.25">
      <c r="C52" s="4" t="s">
        <v>13</v>
      </c>
      <c r="D52" s="33">
        <v>850000</v>
      </c>
      <c r="E52" s="33">
        <v>1051000</v>
      </c>
      <c r="F52" s="33">
        <v>15669.35</v>
      </c>
      <c r="G52" s="33">
        <v>22523.35</v>
      </c>
      <c r="H52" s="33">
        <v>409144.82</v>
      </c>
      <c r="I52" s="33">
        <v>23764.35</v>
      </c>
      <c r="J52" s="33">
        <v>396326.17</v>
      </c>
      <c r="K52" s="33">
        <v>29617.88</v>
      </c>
      <c r="L52" s="33">
        <v>27823.279999999999</v>
      </c>
      <c r="M52" s="33">
        <v>27823.279999999999</v>
      </c>
      <c r="N52" s="33">
        <v>77656.88</v>
      </c>
      <c r="O52" s="33">
        <v>19728.28</v>
      </c>
      <c r="P52" s="33"/>
      <c r="Q52" s="33"/>
      <c r="R52" s="25">
        <f t="shared" si="1"/>
        <v>1050077.6400000001</v>
      </c>
    </row>
    <row r="53" spans="3:18" x14ac:dyDescent="0.25">
      <c r="C53" s="4" t="s">
        <v>14</v>
      </c>
      <c r="D53" s="33">
        <v>550000</v>
      </c>
      <c r="E53" s="33">
        <v>1127300</v>
      </c>
      <c r="F53" s="18"/>
      <c r="G53" s="18"/>
      <c r="H53" s="33">
        <v>1250</v>
      </c>
      <c r="I53" s="33">
        <v>186368</v>
      </c>
      <c r="J53" s="18"/>
      <c r="K53" s="33"/>
      <c r="L53" s="18"/>
      <c r="M53" s="33"/>
      <c r="N53" s="33">
        <v>200818.3</v>
      </c>
      <c r="O53" s="33"/>
      <c r="P53" s="33"/>
      <c r="Q53" s="33"/>
      <c r="R53" s="25">
        <f t="shared" si="1"/>
        <v>388436.3</v>
      </c>
    </row>
    <row r="54" spans="3:18" x14ac:dyDescent="0.25">
      <c r="C54" s="4" t="s">
        <v>15</v>
      </c>
      <c r="D54" s="33">
        <v>2275300</v>
      </c>
      <c r="E54" s="33">
        <v>5078800</v>
      </c>
      <c r="F54" s="18"/>
      <c r="G54" s="18"/>
      <c r="H54" s="18"/>
      <c r="I54" s="33">
        <v>194700</v>
      </c>
      <c r="J54" s="33">
        <v>1500236.25</v>
      </c>
      <c r="K54" s="33"/>
      <c r="L54" s="33">
        <v>349811.01</v>
      </c>
      <c r="M54" s="33">
        <v>395296.6</v>
      </c>
      <c r="N54" s="33">
        <v>379141.99</v>
      </c>
      <c r="O54" s="33">
        <v>234908.5</v>
      </c>
      <c r="P54" s="33"/>
      <c r="Q54" s="33"/>
      <c r="R54" s="25">
        <f t="shared" si="1"/>
        <v>3054094.3499999996</v>
      </c>
    </row>
    <row r="55" spans="3:18" x14ac:dyDescent="0.25">
      <c r="C55" s="4" t="s">
        <v>16</v>
      </c>
      <c r="D55" s="33">
        <v>6850000</v>
      </c>
      <c r="E55" s="33">
        <v>6546500</v>
      </c>
      <c r="F55" s="18"/>
      <c r="G55" s="18"/>
      <c r="H55" s="18"/>
      <c r="I55" s="18"/>
      <c r="J55" s="33">
        <v>150450</v>
      </c>
      <c r="K55" s="33">
        <v>70800</v>
      </c>
      <c r="L55" s="33">
        <v>193461</v>
      </c>
      <c r="M55" s="33">
        <v>904486.52</v>
      </c>
      <c r="N55" s="33">
        <v>555072</v>
      </c>
      <c r="O55" s="33">
        <v>57378</v>
      </c>
      <c r="P55" s="33"/>
      <c r="Q55" s="33"/>
      <c r="R55" s="25">
        <f t="shared" si="1"/>
        <v>1931647.52</v>
      </c>
    </row>
    <row r="56" spans="3:18" x14ac:dyDescent="0.25">
      <c r="C56" s="4"/>
      <c r="D56" s="33"/>
      <c r="E56" s="33"/>
      <c r="F56" s="18"/>
      <c r="G56" s="18"/>
      <c r="H56" s="18"/>
      <c r="I56" s="18"/>
      <c r="J56" s="33"/>
      <c r="K56" s="33"/>
      <c r="L56" s="33"/>
      <c r="M56" s="33"/>
      <c r="N56" s="33"/>
      <c r="O56" s="33"/>
      <c r="P56" s="33"/>
      <c r="Q56" s="33"/>
      <c r="R56" s="25"/>
    </row>
    <row r="57" spans="3:18" x14ac:dyDescent="0.25">
      <c r="C57" s="4"/>
      <c r="D57" s="33"/>
      <c r="E57" s="33"/>
      <c r="F57" s="18"/>
      <c r="G57" s="18"/>
      <c r="H57" s="18"/>
      <c r="I57" s="18"/>
      <c r="J57" s="33"/>
      <c r="K57" s="33"/>
      <c r="L57" s="33"/>
      <c r="M57" s="33"/>
      <c r="N57" s="33"/>
      <c r="O57" s="33"/>
      <c r="P57" s="33"/>
      <c r="Q57" s="33"/>
      <c r="R57" s="25"/>
    </row>
    <row r="58" spans="3:18" x14ac:dyDescent="0.25">
      <c r="C58" s="62" t="s">
        <v>66</v>
      </c>
      <c r="D58" s="63" t="s">
        <v>94</v>
      </c>
      <c r="E58" s="63" t="s">
        <v>93</v>
      </c>
      <c r="F58" s="67" t="s">
        <v>91</v>
      </c>
      <c r="G58" s="68"/>
      <c r="H58" s="68"/>
      <c r="I58" s="68"/>
      <c r="J58" s="68"/>
      <c r="K58" s="68"/>
      <c r="L58" s="68"/>
      <c r="M58" s="68"/>
      <c r="N58" s="68"/>
      <c r="O58" s="68"/>
      <c r="P58" s="68"/>
      <c r="Q58" s="68"/>
      <c r="R58" s="69"/>
    </row>
    <row r="59" spans="3:18" x14ac:dyDescent="0.25">
      <c r="C59" s="62"/>
      <c r="D59" s="64"/>
      <c r="E59" s="64"/>
      <c r="F59" s="12" t="s">
        <v>79</v>
      </c>
      <c r="G59" s="12" t="s">
        <v>80</v>
      </c>
      <c r="H59" s="12" t="s">
        <v>81</v>
      </c>
      <c r="I59" s="12" t="s">
        <v>82</v>
      </c>
      <c r="J59" s="13" t="s">
        <v>83</v>
      </c>
      <c r="K59" s="12" t="s">
        <v>84</v>
      </c>
      <c r="L59" s="13" t="s">
        <v>85</v>
      </c>
      <c r="M59" s="12" t="s">
        <v>86</v>
      </c>
      <c r="N59" s="12" t="s">
        <v>87</v>
      </c>
      <c r="O59" s="12" t="s">
        <v>88</v>
      </c>
      <c r="P59" s="12" t="s">
        <v>89</v>
      </c>
      <c r="Q59" s="13" t="s">
        <v>90</v>
      </c>
      <c r="R59" s="12" t="s">
        <v>78</v>
      </c>
    </row>
    <row r="60" spans="3:18" x14ac:dyDescent="0.25">
      <c r="C60" s="3" t="s">
        <v>17</v>
      </c>
      <c r="D60" s="22">
        <f>+D61+D62+D63+D64+D65+D66+D67+D68+D69</f>
        <v>20339491</v>
      </c>
      <c r="E60" s="22">
        <f>+E61+E62+E63+E64+E65+E66+E67+E68+E69</f>
        <v>25757503</v>
      </c>
      <c r="F60" s="18">
        <v>0</v>
      </c>
      <c r="G60" s="22">
        <f>+G61+G62+G63+G64+G65+G66+G67+G68</f>
        <v>0</v>
      </c>
      <c r="H60" s="22">
        <f t="shared" ref="H60:P60" si="3">+H61+H62+H63+H64+H65+H66+H67+H68+H69</f>
        <v>724781.41</v>
      </c>
      <c r="I60" s="22">
        <f t="shared" si="3"/>
        <v>821927.25</v>
      </c>
      <c r="J60" s="22">
        <f t="shared" si="3"/>
        <v>1151542.2</v>
      </c>
      <c r="K60" s="22">
        <f t="shared" si="3"/>
        <v>2058969.4300000002</v>
      </c>
      <c r="L60" s="22">
        <f t="shared" si="3"/>
        <v>853988.64999999991</v>
      </c>
      <c r="M60" s="22">
        <f t="shared" si="3"/>
        <v>1658158.7200000002</v>
      </c>
      <c r="N60" s="22">
        <f t="shared" si="3"/>
        <v>1847891.81</v>
      </c>
      <c r="O60" s="22">
        <f t="shared" si="3"/>
        <v>1399199.84</v>
      </c>
      <c r="P60" s="22">
        <f t="shared" si="3"/>
        <v>0</v>
      </c>
      <c r="Q60" s="22">
        <f>+Q61+Q62+Q63+Q65+Q67+Q69+Q66+Q64+Q68</f>
        <v>0</v>
      </c>
      <c r="R60" s="26">
        <f t="shared" si="1"/>
        <v>10516459.310000002</v>
      </c>
    </row>
    <row r="61" spans="3:18" x14ac:dyDescent="0.25">
      <c r="C61" s="4" t="s">
        <v>18</v>
      </c>
      <c r="D61" s="33">
        <v>495000</v>
      </c>
      <c r="E61" s="33">
        <v>1932500</v>
      </c>
      <c r="F61" s="18"/>
      <c r="G61" s="18"/>
      <c r="H61" s="33">
        <v>148804.20000000001</v>
      </c>
      <c r="I61" s="33">
        <v>132504.79999999999</v>
      </c>
      <c r="J61" s="33">
        <v>263904</v>
      </c>
      <c r="K61" s="18">
        <v>455</v>
      </c>
      <c r="L61" s="33">
        <v>131850.5</v>
      </c>
      <c r="M61" s="33">
        <v>183193</v>
      </c>
      <c r="N61" s="33">
        <v>114560</v>
      </c>
      <c r="O61" s="33">
        <v>16956</v>
      </c>
      <c r="P61" s="18"/>
      <c r="Q61" s="33"/>
      <c r="R61" s="25">
        <f t="shared" si="1"/>
        <v>992227.5</v>
      </c>
    </row>
    <row r="62" spans="3:18" x14ac:dyDescent="0.25">
      <c r="C62" s="4" t="s">
        <v>19</v>
      </c>
      <c r="D62" s="33">
        <v>1615000</v>
      </c>
      <c r="E62" s="33">
        <v>1399000</v>
      </c>
      <c r="F62" s="18"/>
      <c r="G62" s="18"/>
      <c r="H62" s="18"/>
      <c r="I62" s="18"/>
      <c r="J62" s="33">
        <v>95059.62</v>
      </c>
      <c r="K62" s="33">
        <v>324264</v>
      </c>
      <c r="L62" s="33">
        <v>1805.4</v>
      </c>
      <c r="M62" s="33">
        <v>47200</v>
      </c>
      <c r="N62" s="33"/>
      <c r="O62" s="18"/>
      <c r="P62" s="18"/>
      <c r="Q62" s="18"/>
      <c r="R62" s="25">
        <f t="shared" si="1"/>
        <v>468329.02</v>
      </c>
    </row>
    <row r="63" spans="3:18" x14ac:dyDescent="0.25">
      <c r="C63" s="4" t="s">
        <v>20</v>
      </c>
      <c r="D63" s="33">
        <v>2050000</v>
      </c>
      <c r="E63" s="33">
        <v>1488500</v>
      </c>
      <c r="F63" s="18"/>
      <c r="G63" s="18"/>
      <c r="H63" s="33">
        <v>106169.06</v>
      </c>
      <c r="I63" s="33">
        <v>52430.58</v>
      </c>
      <c r="J63" s="33">
        <v>266275</v>
      </c>
      <c r="K63" s="33">
        <v>211125.98</v>
      </c>
      <c r="L63" s="33">
        <v>36792.400000000001</v>
      </c>
      <c r="M63" s="33">
        <v>284144.65000000002</v>
      </c>
      <c r="N63" s="33">
        <v>21247.02</v>
      </c>
      <c r="O63" s="33">
        <v>253029.76000000001</v>
      </c>
      <c r="P63" s="33"/>
      <c r="Q63" s="33"/>
      <c r="R63" s="25">
        <f t="shared" si="1"/>
        <v>1231214.4500000002</v>
      </c>
    </row>
    <row r="64" spans="3:18" x14ac:dyDescent="0.25">
      <c r="C64" s="4" t="s">
        <v>21</v>
      </c>
      <c r="D64" s="33">
        <v>40000</v>
      </c>
      <c r="E64" s="33">
        <v>48201</v>
      </c>
      <c r="F64" s="18"/>
      <c r="G64" s="18"/>
      <c r="H64" s="18"/>
      <c r="I64" s="18"/>
      <c r="J64" s="18"/>
      <c r="K64" s="18"/>
      <c r="L64" s="18"/>
      <c r="M64" s="18"/>
      <c r="N64" s="33"/>
      <c r="O64" s="18"/>
      <c r="P64" s="18"/>
      <c r="Q64" s="18"/>
      <c r="R64" s="25">
        <f t="shared" si="1"/>
        <v>0</v>
      </c>
    </row>
    <row r="65" spans="3:18" x14ac:dyDescent="0.25">
      <c r="C65" s="4" t="s">
        <v>22</v>
      </c>
      <c r="D65" s="33">
        <v>660000</v>
      </c>
      <c r="E65" s="33">
        <v>1800000</v>
      </c>
      <c r="F65" s="18"/>
      <c r="G65" s="18"/>
      <c r="H65" s="18"/>
      <c r="I65" s="33">
        <v>114783.83</v>
      </c>
      <c r="J65" s="18"/>
      <c r="K65" s="33"/>
      <c r="L65" s="33"/>
      <c r="M65" s="33"/>
      <c r="N65" s="18"/>
      <c r="O65" s="33">
        <v>37760</v>
      </c>
      <c r="P65" s="18"/>
      <c r="Q65" s="18"/>
      <c r="R65" s="25">
        <f t="shared" si="1"/>
        <v>152543.83000000002</v>
      </c>
    </row>
    <row r="66" spans="3:18" x14ac:dyDescent="0.25">
      <c r="C66" s="4" t="s">
        <v>23</v>
      </c>
      <c r="D66" s="33">
        <v>1923917</v>
      </c>
      <c r="E66" s="33">
        <v>3728917</v>
      </c>
      <c r="F66" s="18"/>
      <c r="G66" s="18"/>
      <c r="H66" s="18"/>
      <c r="I66" s="33">
        <v>20955.62</v>
      </c>
      <c r="J66" s="33">
        <v>19618.68</v>
      </c>
      <c r="K66" s="33">
        <v>3894</v>
      </c>
      <c r="L66" s="33">
        <v>76356.399999999994</v>
      </c>
      <c r="M66" s="33">
        <v>105226.22</v>
      </c>
      <c r="N66" s="33">
        <v>24766.32</v>
      </c>
      <c r="O66" s="33">
        <v>189529.24</v>
      </c>
      <c r="P66" s="33"/>
      <c r="Q66" s="33"/>
      <c r="R66" s="25">
        <f t="shared" si="1"/>
        <v>440346.48</v>
      </c>
    </row>
    <row r="67" spans="3:18" x14ac:dyDescent="0.25">
      <c r="C67" s="4" t="s">
        <v>24</v>
      </c>
      <c r="D67" s="33">
        <v>6215000</v>
      </c>
      <c r="E67" s="33">
        <v>7902277</v>
      </c>
      <c r="F67" s="18"/>
      <c r="G67" s="18"/>
      <c r="H67" s="33">
        <v>193300</v>
      </c>
      <c r="I67" s="33">
        <v>2102.2600000000002</v>
      </c>
      <c r="J67" s="33">
        <v>386600</v>
      </c>
      <c r="K67" s="33">
        <v>1166978.1100000001</v>
      </c>
      <c r="L67" s="33">
        <v>151817.65</v>
      </c>
      <c r="M67" s="33">
        <v>444800</v>
      </c>
      <c r="N67" s="33">
        <v>859618.09</v>
      </c>
      <c r="O67" s="33">
        <v>5616.8</v>
      </c>
      <c r="P67" s="33"/>
      <c r="Q67" s="33"/>
      <c r="R67" s="25">
        <f t="shared" si="1"/>
        <v>3210832.9099999997</v>
      </c>
    </row>
    <row r="68" spans="3:18" x14ac:dyDescent="0.25">
      <c r="C68" s="4" t="s">
        <v>25</v>
      </c>
      <c r="D68" s="18"/>
      <c r="E68" s="18"/>
      <c r="F68" s="18"/>
      <c r="G68" s="18"/>
      <c r="H68" s="18"/>
      <c r="I68" s="18"/>
      <c r="J68" s="33"/>
      <c r="K68" s="33">
        <v>352252.34</v>
      </c>
      <c r="L68" s="33">
        <v>455366.3</v>
      </c>
      <c r="M68" s="33">
        <v>593594.85</v>
      </c>
      <c r="N68" s="33">
        <v>827700.38</v>
      </c>
      <c r="O68" s="33">
        <v>896308.04</v>
      </c>
      <c r="P68" s="18"/>
      <c r="Q68" s="18"/>
      <c r="R68" s="25">
        <f t="shared" si="1"/>
        <v>3125221.91</v>
      </c>
    </row>
    <row r="69" spans="3:18" x14ac:dyDescent="0.25">
      <c r="C69" s="4" t="s">
        <v>26</v>
      </c>
      <c r="D69" s="33">
        <v>7340574</v>
      </c>
      <c r="E69" s="33">
        <v>7458108</v>
      </c>
      <c r="F69" s="18"/>
      <c r="G69" s="18"/>
      <c r="H69" s="33">
        <v>276508.15000000002</v>
      </c>
      <c r="I69" s="33">
        <v>499150.16</v>
      </c>
      <c r="J69" s="49">
        <v>120084.9</v>
      </c>
      <c r="K69" s="33"/>
      <c r="L69" s="18"/>
      <c r="M69" s="33"/>
      <c r="N69" s="33"/>
      <c r="O69" s="33">
        <v>0</v>
      </c>
      <c r="P69" s="33"/>
      <c r="Q69" s="33"/>
      <c r="R69" s="25">
        <f t="shared" si="1"/>
        <v>895743.21000000008</v>
      </c>
    </row>
    <row r="70" spans="3:18" x14ac:dyDescent="0.25">
      <c r="C70" s="3" t="s">
        <v>27</v>
      </c>
      <c r="D70" s="22">
        <f>+D71</f>
        <v>310000</v>
      </c>
      <c r="E70" s="22">
        <f>+E71</f>
        <v>310000</v>
      </c>
      <c r="F70" s="18">
        <v>0</v>
      </c>
      <c r="G70" s="18">
        <v>0</v>
      </c>
      <c r="H70" s="22">
        <f>+H71+H72+H73+H74+H75+H76+H77+H78</f>
        <v>0</v>
      </c>
      <c r="I70" s="22">
        <f>+I71+I72+I73+I74+I75+I76+I77+I78</f>
        <v>0</v>
      </c>
      <c r="J70" s="22"/>
      <c r="K70" s="22"/>
      <c r="L70" s="22">
        <f>+L71</f>
        <v>0</v>
      </c>
      <c r="M70" s="22">
        <f>+M71+M72+M73+M74+M75+M76+M77+M78</f>
        <v>0</v>
      </c>
      <c r="N70" s="18"/>
      <c r="O70" s="18">
        <f>+O71+O72+O73+O74+O75+O76+O77+O78</f>
        <v>0</v>
      </c>
      <c r="P70" s="18">
        <f>+P71+P72+P73+P74+P75+P76+P77+P78</f>
        <v>0</v>
      </c>
      <c r="Q70" s="18">
        <f t="shared" ref="Q70" si="4">+Q71+Q72+Q73+Q74+Q75+Q76+Q77+Q78</f>
        <v>0</v>
      </c>
      <c r="R70" s="25">
        <f t="shared" si="1"/>
        <v>0</v>
      </c>
    </row>
    <row r="71" spans="3:18" x14ac:dyDescent="0.25">
      <c r="C71" s="4" t="s">
        <v>28</v>
      </c>
      <c r="D71" s="33">
        <v>310000</v>
      </c>
      <c r="E71" s="33">
        <v>310000</v>
      </c>
      <c r="F71" s="18">
        <v>0</v>
      </c>
      <c r="G71" s="18">
        <v>0</v>
      </c>
      <c r="H71" s="18"/>
      <c r="I71" s="18"/>
      <c r="J71" s="22"/>
      <c r="K71" s="18"/>
      <c r="L71" s="18"/>
      <c r="M71" s="33"/>
      <c r="N71" s="18"/>
      <c r="O71" s="18"/>
      <c r="P71" s="18"/>
      <c r="Q71" s="18"/>
      <c r="R71" s="25">
        <f t="shared" si="1"/>
        <v>0</v>
      </c>
    </row>
    <row r="72" spans="3:18" hidden="1" x14ac:dyDescent="0.25">
      <c r="C72" s="4" t="s">
        <v>29</v>
      </c>
      <c r="D72" s="18">
        <v>0</v>
      </c>
      <c r="E72" s="18">
        <v>0</v>
      </c>
      <c r="F72" s="18">
        <v>0</v>
      </c>
      <c r="G72" s="18">
        <v>0</v>
      </c>
      <c r="H72" s="18">
        <v>0</v>
      </c>
      <c r="I72" s="18">
        <v>0</v>
      </c>
      <c r="J72" s="22"/>
      <c r="K72" s="18">
        <v>0</v>
      </c>
      <c r="L72" s="18">
        <v>0</v>
      </c>
      <c r="M72" s="18">
        <v>0</v>
      </c>
      <c r="N72" s="18">
        <f t="shared" ref="N72:N85" si="5">+N73+N74+N75+N76+N77+N78+N79+N80</f>
        <v>4138102312</v>
      </c>
      <c r="O72" s="18">
        <v>0</v>
      </c>
      <c r="P72" s="18">
        <v>0</v>
      </c>
      <c r="Q72" s="18">
        <v>0</v>
      </c>
      <c r="R72" s="25">
        <f t="shared" si="1"/>
        <v>4138102312</v>
      </c>
    </row>
    <row r="73" spans="3:18" hidden="1" x14ac:dyDescent="0.25">
      <c r="C73" s="4" t="s">
        <v>30</v>
      </c>
      <c r="D73" s="18">
        <v>0</v>
      </c>
      <c r="E73" s="18">
        <v>0</v>
      </c>
      <c r="F73" s="18">
        <v>0</v>
      </c>
      <c r="G73" s="18">
        <v>0</v>
      </c>
      <c r="H73" s="18">
        <v>0</v>
      </c>
      <c r="I73" s="18">
        <v>0</v>
      </c>
      <c r="J73" s="22"/>
      <c r="K73" s="18">
        <v>0</v>
      </c>
      <c r="L73" s="18">
        <v>0</v>
      </c>
      <c r="M73" s="18">
        <v>0</v>
      </c>
      <c r="N73" s="18">
        <f t="shared" si="5"/>
        <v>2073142346</v>
      </c>
      <c r="O73" s="18">
        <v>0</v>
      </c>
      <c r="P73" s="18">
        <v>0</v>
      </c>
      <c r="Q73" s="18">
        <v>0</v>
      </c>
      <c r="R73" s="25">
        <f t="shared" si="1"/>
        <v>2073142346</v>
      </c>
    </row>
    <row r="74" spans="3:18" hidden="1" x14ac:dyDescent="0.25">
      <c r="C74" s="4" t="s">
        <v>31</v>
      </c>
      <c r="D74" s="18">
        <v>0</v>
      </c>
      <c r="E74" s="18">
        <v>0</v>
      </c>
      <c r="F74" s="18">
        <v>0</v>
      </c>
      <c r="G74" s="18">
        <v>0</v>
      </c>
      <c r="H74" s="18">
        <v>0</v>
      </c>
      <c r="I74" s="18">
        <v>0</v>
      </c>
      <c r="J74" s="22"/>
      <c r="K74" s="18">
        <v>0</v>
      </c>
      <c r="L74" s="18">
        <v>0</v>
      </c>
      <c r="M74" s="18">
        <v>0</v>
      </c>
      <c r="N74" s="18">
        <f t="shared" si="5"/>
        <v>1038616768</v>
      </c>
      <c r="O74" s="18">
        <v>0</v>
      </c>
      <c r="P74" s="18">
        <v>0</v>
      </c>
      <c r="Q74" s="18">
        <v>0</v>
      </c>
      <c r="R74" s="25">
        <f t="shared" si="1"/>
        <v>1038616768</v>
      </c>
    </row>
    <row r="75" spans="3:18" hidden="1" x14ac:dyDescent="0.25">
      <c r="C75" s="4" t="s">
        <v>32</v>
      </c>
      <c r="D75" s="18">
        <v>0</v>
      </c>
      <c r="E75" s="18">
        <v>0</v>
      </c>
      <c r="F75" s="18">
        <v>0</v>
      </c>
      <c r="G75" s="18">
        <v>0</v>
      </c>
      <c r="H75" s="18">
        <v>0</v>
      </c>
      <c r="I75" s="18">
        <v>0</v>
      </c>
      <c r="J75" s="22"/>
      <c r="K75" s="18">
        <v>0</v>
      </c>
      <c r="L75" s="18">
        <v>0</v>
      </c>
      <c r="M75" s="18">
        <v>0</v>
      </c>
      <c r="N75" s="18">
        <f t="shared" si="5"/>
        <v>520399368</v>
      </c>
      <c r="O75" s="18">
        <v>0</v>
      </c>
      <c r="P75" s="18">
        <v>0</v>
      </c>
      <c r="Q75" s="18">
        <v>0</v>
      </c>
      <c r="R75" s="25">
        <f t="shared" si="1"/>
        <v>520399368</v>
      </c>
    </row>
    <row r="76" spans="3:18" hidden="1" x14ac:dyDescent="0.25">
      <c r="C76" s="4" t="s">
        <v>33</v>
      </c>
      <c r="D76" s="18">
        <v>0</v>
      </c>
      <c r="E76" s="18">
        <v>0</v>
      </c>
      <c r="F76" s="18">
        <v>0</v>
      </c>
      <c r="G76" s="18">
        <v>0</v>
      </c>
      <c r="H76" s="18">
        <v>0</v>
      </c>
      <c r="I76" s="18">
        <v>0</v>
      </c>
      <c r="J76" s="22"/>
      <c r="K76" s="18">
        <v>0</v>
      </c>
      <c r="L76" s="18">
        <v>0</v>
      </c>
      <c r="M76" s="18">
        <v>0</v>
      </c>
      <c r="N76" s="18">
        <f t="shared" si="5"/>
        <v>260745176</v>
      </c>
      <c r="O76" s="18">
        <v>0</v>
      </c>
      <c r="P76" s="18">
        <v>0</v>
      </c>
      <c r="Q76" s="18">
        <v>0</v>
      </c>
      <c r="R76" s="25">
        <f t="shared" si="1"/>
        <v>260745176</v>
      </c>
    </row>
    <row r="77" spans="3:18" hidden="1" x14ac:dyDescent="0.25">
      <c r="C77" s="4" t="s">
        <v>34</v>
      </c>
      <c r="D77" s="18">
        <v>0</v>
      </c>
      <c r="E77" s="18">
        <v>0</v>
      </c>
      <c r="F77" s="18">
        <v>0</v>
      </c>
      <c r="G77" s="18">
        <v>0</v>
      </c>
      <c r="H77" s="18">
        <v>0</v>
      </c>
      <c r="I77" s="18">
        <v>0</v>
      </c>
      <c r="J77" s="22"/>
      <c r="K77" s="18">
        <v>0</v>
      </c>
      <c r="L77" s="18">
        <v>0</v>
      </c>
      <c r="M77" s="18">
        <v>0</v>
      </c>
      <c r="N77" s="18">
        <f t="shared" si="5"/>
        <v>130645334</v>
      </c>
      <c r="O77" s="18">
        <v>0</v>
      </c>
      <c r="P77" s="18">
        <v>0</v>
      </c>
      <c r="Q77" s="18">
        <v>0</v>
      </c>
      <c r="R77" s="25">
        <f t="shared" si="1"/>
        <v>130645334</v>
      </c>
    </row>
    <row r="78" spans="3:18" hidden="1" x14ac:dyDescent="0.25">
      <c r="C78" s="4" t="s">
        <v>35</v>
      </c>
      <c r="D78" s="18">
        <v>0</v>
      </c>
      <c r="E78" s="18">
        <v>0</v>
      </c>
      <c r="F78" s="18">
        <v>0</v>
      </c>
      <c r="G78" s="18">
        <v>0</v>
      </c>
      <c r="H78" s="18">
        <v>0</v>
      </c>
      <c r="I78" s="18">
        <v>0</v>
      </c>
      <c r="J78" s="22"/>
      <c r="K78" s="18">
        <v>0</v>
      </c>
      <c r="L78" s="18">
        <v>0</v>
      </c>
      <c r="M78" s="18">
        <v>0</v>
      </c>
      <c r="N78" s="18">
        <f t="shared" si="5"/>
        <v>65459040</v>
      </c>
      <c r="O78" s="18">
        <v>0</v>
      </c>
      <c r="P78" s="18">
        <v>0</v>
      </c>
      <c r="Q78" s="18">
        <v>0</v>
      </c>
      <c r="R78" s="25">
        <f t="shared" si="1"/>
        <v>65459040</v>
      </c>
    </row>
    <row r="79" spans="3:18" hidden="1" x14ac:dyDescent="0.25">
      <c r="C79" s="3" t="s">
        <v>36</v>
      </c>
      <c r="D79" s="18">
        <v>0</v>
      </c>
      <c r="E79" s="18">
        <v>0</v>
      </c>
      <c r="F79" s="18">
        <v>0</v>
      </c>
      <c r="G79" s="18">
        <v>0</v>
      </c>
      <c r="H79" s="18">
        <v>0</v>
      </c>
      <c r="I79" s="18">
        <v>0</v>
      </c>
      <c r="J79" s="22"/>
      <c r="K79" s="18">
        <v>0</v>
      </c>
      <c r="L79" s="18">
        <v>0</v>
      </c>
      <c r="M79" s="18">
        <v>0</v>
      </c>
      <c r="N79" s="18">
        <f t="shared" si="5"/>
        <v>32729520</v>
      </c>
      <c r="O79" s="18">
        <v>0</v>
      </c>
      <c r="P79" s="18">
        <v>0</v>
      </c>
      <c r="Q79" s="18">
        <v>0</v>
      </c>
      <c r="R79" s="25">
        <f t="shared" si="1"/>
        <v>32729520</v>
      </c>
    </row>
    <row r="80" spans="3:18" hidden="1" x14ac:dyDescent="0.25">
      <c r="C80" s="4" t="s">
        <v>37</v>
      </c>
      <c r="D80" s="18">
        <v>0</v>
      </c>
      <c r="E80" s="18">
        <v>0</v>
      </c>
      <c r="F80" s="18">
        <v>0</v>
      </c>
      <c r="G80" s="18">
        <v>0</v>
      </c>
      <c r="H80" s="18">
        <v>0</v>
      </c>
      <c r="I80" s="18">
        <v>0</v>
      </c>
      <c r="J80" s="22"/>
      <c r="K80" s="18">
        <v>0</v>
      </c>
      <c r="L80" s="18">
        <v>0</v>
      </c>
      <c r="M80" s="18">
        <v>0</v>
      </c>
      <c r="N80" s="18">
        <f t="shared" si="5"/>
        <v>16364760</v>
      </c>
      <c r="O80" s="18">
        <v>0</v>
      </c>
      <c r="P80" s="18">
        <v>0</v>
      </c>
      <c r="Q80" s="18">
        <v>0</v>
      </c>
      <c r="R80" s="25">
        <f t="shared" si="1"/>
        <v>16364760</v>
      </c>
    </row>
    <row r="81" spans="3:20" hidden="1" x14ac:dyDescent="0.25">
      <c r="C81" s="4" t="s">
        <v>38</v>
      </c>
      <c r="D81" s="18">
        <v>0</v>
      </c>
      <c r="E81" s="18">
        <v>0</v>
      </c>
      <c r="F81" s="18">
        <v>0</v>
      </c>
      <c r="G81" s="18">
        <v>0</v>
      </c>
      <c r="H81" s="18">
        <v>0</v>
      </c>
      <c r="I81" s="18">
        <v>0</v>
      </c>
      <c r="J81" s="22"/>
      <c r="K81" s="18">
        <v>0</v>
      </c>
      <c r="L81" s="18">
        <v>0</v>
      </c>
      <c r="M81" s="18">
        <v>0</v>
      </c>
      <c r="N81" s="18">
        <f t="shared" si="5"/>
        <v>8182380</v>
      </c>
      <c r="O81" s="18">
        <v>0</v>
      </c>
      <c r="P81" s="18">
        <v>0</v>
      </c>
      <c r="Q81" s="18">
        <v>0</v>
      </c>
      <c r="R81" s="25">
        <f t="shared" si="1"/>
        <v>8182380</v>
      </c>
    </row>
    <row r="82" spans="3:20" hidden="1" x14ac:dyDescent="0.25">
      <c r="C82" s="4" t="s">
        <v>39</v>
      </c>
      <c r="D82" s="18">
        <v>0</v>
      </c>
      <c r="E82" s="18">
        <v>0</v>
      </c>
      <c r="F82" s="18">
        <v>0</v>
      </c>
      <c r="G82" s="18">
        <v>0</v>
      </c>
      <c r="H82" s="18">
        <v>0</v>
      </c>
      <c r="I82" s="18">
        <v>0</v>
      </c>
      <c r="J82" s="22"/>
      <c r="K82" s="18">
        <v>0</v>
      </c>
      <c r="L82" s="18">
        <v>0</v>
      </c>
      <c r="M82" s="18">
        <v>0</v>
      </c>
      <c r="N82" s="18">
        <f t="shared" si="5"/>
        <v>4091190</v>
      </c>
      <c r="O82" s="18">
        <v>0</v>
      </c>
      <c r="P82" s="18">
        <v>0</v>
      </c>
      <c r="Q82" s="18">
        <v>0</v>
      </c>
      <c r="R82" s="25">
        <f t="shared" si="1"/>
        <v>4091190</v>
      </c>
    </row>
    <row r="83" spans="3:20" hidden="1" x14ac:dyDescent="0.25">
      <c r="C83" s="4" t="s">
        <v>40</v>
      </c>
      <c r="D83" s="18">
        <v>0</v>
      </c>
      <c r="E83" s="18">
        <v>0</v>
      </c>
      <c r="F83" s="18">
        <v>0</v>
      </c>
      <c r="G83" s="18">
        <v>0</v>
      </c>
      <c r="H83" s="18">
        <v>0</v>
      </c>
      <c r="I83" s="18">
        <v>0</v>
      </c>
      <c r="J83" s="22"/>
      <c r="K83" s="18">
        <v>0</v>
      </c>
      <c r="L83" s="18">
        <v>0</v>
      </c>
      <c r="M83" s="18">
        <v>0</v>
      </c>
      <c r="N83" s="18">
        <f t="shared" si="5"/>
        <v>2181968</v>
      </c>
      <c r="O83" s="18">
        <v>0</v>
      </c>
      <c r="P83" s="18">
        <v>0</v>
      </c>
      <c r="Q83" s="18">
        <v>0</v>
      </c>
      <c r="R83" s="25">
        <f t="shared" si="1"/>
        <v>2181968</v>
      </c>
    </row>
    <row r="84" spans="3:20" hidden="1" x14ac:dyDescent="0.25">
      <c r="C84" s="4" t="s">
        <v>41</v>
      </c>
      <c r="D84" s="18">
        <v>0</v>
      </c>
      <c r="E84" s="18">
        <v>0</v>
      </c>
      <c r="F84" s="18">
        <v>0</v>
      </c>
      <c r="G84" s="18">
        <v>0</v>
      </c>
      <c r="H84" s="18">
        <v>0</v>
      </c>
      <c r="I84" s="18">
        <v>0</v>
      </c>
      <c r="J84" s="22"/>
      <c r="K84" s="18">
        <v>0</v>
      </c>
      <c r="L84" s="18">
        <v>0</v>
      </c>
      <c r="M84" s="18">
        <v>0</v>
      </c>
      <c r="N84" s="18">
        <f t="shared" si="5"/>
        <v>1090984</v>
      </c>
      <c r="O84" s="18">
        <v>0</v>
      </c>
      <c r="P84" s="18">
        <v>0</v>
      </c>
      <c r="Q84" s="18">
        <v>0</v>
      </c>
      <c r="R84" s="25">
        <f t="shared" si="1"/>
        <v>1090984</v>
      </c>
    </row>
    <row r="85" spans="3:20" hidden="1" x14ac:dyDescent="0.25">
      <c r="C85" s="4" t="s">
        <v>42</v>
      </c>
      <c r="D85" s="18">
        <v>0</v>
      </c>
      <c r="E85" s="18">
        <v>0</v>
      </c>
      <c r="F85" s="18">
        <v>0</v>
      </c>
      <c r="G85" s="18">
        <v>0</v>
      </c>
      <c r="H85" s="18">
        <v>0</v>
      </c>
      <c r="I85" s="18">
        <v>0</v>
      </c>
      <c r="J85" s="22"/>
      <c r="K85" s="18">
        <v>0</v>
      </c>
      <c r="L85" s="18">
        <v>0</v>
      </c>
      <c r="M85" s="18">
        <v>0</v>
      </c>
      <c r="N85" s="18">
        <f t="shared" si="5"/>
        <v>545492</v>
      </c>
      <c r="O85" s="18">
        <v>0</v>
      </c>
      <c r="P85" s="18">
        <v>0</v>
      </c>
      <c r="Q85" s="18">
        <v>0</v>
      </c>
      <c r="R85" s="25">
        <f t="shared" si="1"/>
        <v>545492</v>
      </c>
    </row>
    <row r="86" spans="3:20" x14ac:dyDescent="0.25">
      <c r="C86" s="3" t="s">
        <v>43</v>
      </c>
      <c r="D86" s="22">
        <f>+D87+D88+D89+D90+D91+D92+D93+D94+D95</f>
        <v>4210920</v>
      </c>
      <c r="E86" s="22">
        <f>+E87+E88+E89+E90+E91+E92+E93+E94+E95</f>
        <v>20256620</v>
      </c>
      <c r="F86" s="18">
        <v>0</v>
      </c>
      <c r="G86" s="18">
        <v>0</v>
      </c>
      <c r="H86" s="22">
        <f t="shared" ref="H86:P86" si="6">+H87+H88+H89+H90+H91+H92+H93+H94+H95+H96+H97+H98+H100</f>
        <v>82600</v>
      </c>
      <c r="I86" s="22">
        <f>+I87+I88+I89+I90+I91+I92+I93+I94+I95+I96+I97+I98+I100</f>
        <v>367489.76</v>
      </c>
      <c r="J86" s="22">
        <f>+J87+J88+J89+J90+J91+J92+J93+J94+J95+J96+J97+J98+J100</f>
        <v>340371.3</v>
      </c>
      <c r="K86" s="22">
        <f>+K87+K88+K89+K90+K91+K92</f>
        <v>259536.79</v>
      </c>
      <c r="L86" s="22">
        <f>+L87+L91+L95</f>
        <v>768022.19000000006</v>
      </c>
      <c r="M86" s="22">
        <f>+M87+M88+M89+M90+M91+M92+M93+M94+M95+M96+M97+M98+M100</f>
        <v>342.2</v>
      </c>
      <c r="N86" s="22">
        <f t="shared" si="6"/>
        <v>272746</v>
      </c>
      <c r="O86" s="22">
        <f>+O87+O88+O89+O90+O91+O92+O93+O94+O95+O96+O97+O98+O100</f>
        <v>490884.38</v>
      </c>
      <c r="P86" s="22">
        <f t="shared" si="6"/>
        <v>0</v>
      </c>
      <c r="Q86" s="22">
        <f>+Q87+Q88+Q89+Q90+Q91+Q92+Q95</f>
        <v>0</v>
      </c>
      <c r="R86" s="26">
        <f t="shared" si="1"/>
        <v>2581992.62</v>
      </c>
    </row>
    <row r="87" spans="3:20" x14ac:dyDescent="0.25">
      <c r="C87" s="4" t="s">
        <v>44</v>
      </c>
      <c r="D87" s="33">
        <v>2604500</v>
      </c>
      <c r="E87" s="33">
        <v>6710200</v>
      </c>
      <c r="F87" s="18">
        <v>0</v>
      </c>
      <c r="G87" s="18">
        <v>0</v>
      </c>
      <c r="H87" s="33">
        <v>59000</v>
      </c>
      <c r="I87" s="33">
        <v>338483</v>
      </c>
      <c r="J87" s="33">
        <v>180254.22</v>
      </c>
      <c r="K87" s="33"/>
      <c r="L87" s="33">
        <v>741240.01</v>
      </c>
      <c r="M87">
        <v>342.2</v>
      </c>
      <c r="N87" s="18"/>
      <c r="O87" s="33">
        <v>172675.84</v>
      </c>
      <c r="P87" s="18"/>
      <c r="Q87" s="33"/>
      <c r="R87" s="25">
        <f t="shared" si="1"/>
        <v>1491995.27</v>
      </c>
    </row>
    <row r="88" spans="3:20" x14ac:dyDescent="0.25">
      <c r="C88" s="4" t="s">
        <v>45</v>
      </c>
      <c r="D88" s="33">
        <v>494342</v>
      </c>
      <c r="E88" s="33">
        <v>258342</v>
      </c>
      <c r="F88" s="18"/>
      <c r="G88" s="18">
        <v>0</v>
      </c>
      <c r="H88" s="18">
        <v>0</v>
      </c>
      <c r="I88" s="18"/>
      <c r="J88" s="18"/>
      <c r="K88" s="18"/>
      <c r="L88" s="22"/>
      <c r="M88" s="33"/>
      <c r="N88" s="18"/>
      <c r="O88" s="18"/>
      <c r="P88" s="18"/>
      <c r="Q88" s="18"/>
      <c r="R88" s="25">
        <f t="shared" si="1"/>
        <v>0</v>
      </c>
      <c r="T88" s="25"/>
    </row>
    <row r="89" spans="3:20" x14ac:dyDescent="0.25">
      <c r="C89" s="4" t="s">
        <v>46</v>
      </c>
      <c r="D89" s="33">
        <v>65370</v>
      </c>
      <c r="E89" s="33">
        <v>69370</v>
      </c>
      <c r="F89" s="18">
        <v>0</v>
      </c>
      <c r="G89" s="18">
        <v>0</v>
      </c>
      <c r="H89" s="18">
        <v>0</v>
      </c>
      <c r="I89" s="18"/>
      <c r="J89" s="18"/>
      <c r="K89" s="18"/>
      <c r="L89" s="22"/>
      <c r="M89" s="18"/>
      <c r="N89" s="18"/>
      <c r="O89" s="18"/>
      <c r="P89" s="18"/>
      <c r="Q89" s="18"/>
      <c r="R89" s="25">
        <f t="shared" si="1"/>
        <v>0</v>
      </c>
    </row>
    <row r="90" spans="3:20" x14ac:dyDescent="0.25">
      <c r="C90" s="4" t="s">
        <v>47</v>
      </c>
      <c r="D90" s="33">
        <v>164773</v>
      </c>
      <c r="E90" s="33">
        <v>9516773</v>
      </c>
      <c r="F90" s="18">
        <v>0</v>
      </c>
      <c r="G90" s="18">
        <v>0</v>
      </c>
      <c r="H90" s="18">
        <v>0</v>
      </c>
      <c r="I90" s="18"/>
      <c r="J90" s="18"/>
      <c r="K90" s="18"/>
      <c r="L90" s="22"/>
      <c r="M90" s="18"/>
      <c r="N90" s="18"/>
      <c r="O90" s="18"/>
      <c r="P90" s="18"/>
      <c r="Q90" s="18"/>
      <c r="R90" s="25">
        <f t="shared" si="1"/>
        <v>0</v>
      </c>
    </row>
    <row r="91" spans="3:20" x14ac:dyDescent="0.25">
      <c r="C91" s="4" t="s">
        <v>48</v>
      </c>
      <c r="D91" s="33">
        <v>766935</v>
      </c>
      <c r="E91" s="33">
        <v>2338435</v>
      </c>
      <c r="F91" s="18">
        <v>0</v>
      </c>
      <c r="G91" s="18">
        <v>0</v>
      </c>
      <c r="H91" s="33">
        <v>23600</v>
      </c>
      <c r="I91" s="33">
        <v>3481</v>
      </c>
      <c r="J91" s="33">
        <v>160117.07999999999</v>
      </c>
      <c r="K91" s="33">
        <v>259536.79</v>
      </c>
      <c r="L91" s="33">
        <v>26782.18</v>
      </c>
      <c r="M91" s="18"/>
      <c r="N91" s="33">
        <v>272746</v>
      </c>
      <c r="O91" s="33">
        <v>225662.54</v>
      </c>
      <c r="P91" s="33"/>
      <c r="Q91" s="33"/>
      <c r="R91" s="25">
        <f t="shared" si="1"/>
        <v>971925.59000000008</v>
      </c>
    </row>
    <row r="92" spans="3:20" x14ac:dyDescent="0.25">
      <c r="C92" s="4" t="s">
        <v>49</v>
      </c>
      <c r="D92" s="33">
        <v>100000</v>
      </c>
      <c r="E92" s="33">
        <v>355000</v>
      </c>
      <c r="F92" s="18">
        <v>0</v>
      </c>
      <c r="G92" s="18">
        <v>0</v>
      </c>
      <c r="H92" s="18"/>
      <c r="I92" s="18"/>
      <c r="J92" s="18"/>
      <c r="K92" s="33"/>
      <c r="L92" s="22"/>
      <c r="M92" s="18"/>
      <c r="N92" s="18"/>
      <c r="O92" s="33"/>
      <c r="P92" s="18"/>
      <c r="Q92" s="18"/>
      <c r="R92" s="25">
        <f t="shared" si="1"/>
        <v>0</v>
      </c>
    </row>
    <row r="93" spans="3:20" x14ac:dyDescent="0.25">
      <c r="C93" s="4" t="s">
        <v>50</v>
      </c>
      <c r="D93" s="33">
        <v>15000</v>
      </c>
      <c r="E93" s="33">
        <v>15000</v>
      </c>
      <c r="F93" s="18">
        <v>0</v>
      </c>
      <c r="G93" s="18">
        <v>0</v>
      </c>
      <c r="H93" s="18"/>
      <c r="I93" s="18"/>
      <c r="J93" s="18"/>
      <c r="K93" s="18"/>
      <c r="L93" s="22"/>
      <c r="M93" s="18"/>
      <c r="N93" s="18"/>
      <c r="O93" s="18"/>
      <c r="P93" s="18"/>
      <c r="Q93" s="18"/>
      <c r="R93" s="25">
        <f t="shared" si="1"/>
        <v>0</v>
      </c>
    </row>
    <row r="94" spans="3:20" x14ac:dyDescent="0.25">
      <c r="C94" s="4" t="s">
        <v>51</v>
      </c>
      <c r="D94" s="18"/>
      <c r="E94" s="33">
        <v>758500</v>
      </c>
      <c r="F94" s="18">
        <v>0</v>
      </c>
      <c r="G94" s="18">
        <v>0</v>
      </c>
      <c r="H94" s="18"/>
      <c r="I94" s="18"/>
      <c r="J94" s="18"/>
      <c r="K94" s="18"/>
      <c r="L94" s="22"/>
      <c r="M94" s="18"/>
      <c r="N94" s="18"/>
      <c r="O94" s="33">
        <v>92546</v>
      </c>
      <c r="P94" s="18"/>
      <c r="Q94" s="18"/>
      <c r="R94" s="25">
        <f t="shared" si="1"/>
        <v>92546</v>
      </c>
    </row>
    <row r="95" spans="3:20" x14ac:dyDescent="0.25">
      <c r="C95" s="4" t="s">
        <v>52</v>
      </c>
      <c r="D95" s="18"/>
      <c r="E95" s="33">
        <v>235000</v>
      </c>
      <c r="F95" s="18">
        <v>0</v>
      </c>
      <c r="G95" s="18">
        <v>0</v>
      </c>
      <c r="H95" s="18"/>
      <c r="I95" s="33">
        <v>25525.759999999998</v>
      </c>
      <c r="J95" s="18"/>
      <c r="K95" s="18"/>
      <c r="L95" s="30"/>
      <c r="M95" s="18"/>
      <c r="N95" s="18"/>
      <c r="O95" s="33"/>
      <c r="P95" s="18"/>
      <c r="Q95" s="18"/>
      <c r="R95" s="25">
        <f t="shared" si="1"/>
        <v>25525.759999999998</v>
      </c>
    </row>
    <row r="96" spans="3:20" hidden="1" x14ac:dyDescent="0.25">
      <c r="C96" s="3" t="s">
        <v>53</v>
      </c>
      <c r="D96" s="18">
        <f>+D97+D98+D99+D100</f>
        <v>0</v>
      </c>
      <c r="E96" s="18">
        <v>0</v>
      </c>
      <c r="F96" s="18">
        <v>0</v>
      </c>
      <c r="G96" s="18">
        <v>0</v>
      </c>
      <c r="H96" s="18"/>
      <c r="I96" s="18"/>
      <c r="J96" s="18"/>
      <c r="K96" s="18"/>
      <c r="L96" s="22"/>
      <c r="M96" s="18"/>
      <c r="N96" s="18"/>
      <c r="O96" s="18"/>
      <c r="P96" s="18"/>
      <c r="Q96" s="18"/>
      <c r="R96" s="25">
        <f t="shared" si="1"/>
        <v>0</v>
      </c>
    </row>
    <row r="97" spans="3:18" hidden="1" x14ac:dyDescent="0.25">
      <c r="C97" s="4" t="s">
        <v>54</v>
      </c>
      <c r="D97" s="18">
        <v>0</v>
      </c>
      <c r="E97" s="18">
        <v>0</v>
      </c>
      <c r="F97" s="18">
        <v>0</v>
      </c>
      <c r="G97" s="18">
        <v>0</v>
      </c>
      <c r="H97" s="18"/>
      <c r="I97" s="18"/>
      <c r="J97" s="18"/>
      <c r="K97" s="18"/>
      <c r="L97" s="22"/>
      <c r="M97" s="18"/>
      <c r="N97" s="18"/>
      <c r="O97" s="18"/>
      <c r="P97" s="18"/>
      <c r="Q97" s="18"/>
      <c r="R97" s="25">
        <f t="shared" si="1"/>
        <v>0</v>
      </c>
    </row>
    <row r="98" spans="3:18" hidden="1" x14ac:dyDescent="0.25">
      <c r="C98" s="4" t="s">
        <v>55</v>
      </c>
      <c r="D98" s="18">
        <v>0</v>
      </c>
      <c r="E98" s="18">
        <v>0</v>
      </c>
      <c r="F98" s="18">
        <v>0</v>
      </c>
      <c r="G98" s="18">
        <v>0</v>
      </c>
      <c r="H98" s="18"/>
      <c r="I98" s="18"/>
      <c r="J98" s="18"/>
      <c r="K98" s="18"/>
      <c r="L98" s="22"/>
      <c r="M98" s="18"/>
      <c r="N98" s="18"/>
      <c r="O98" s="18"/>
      <c r="P98" s="18"/>
      <c r="Q98" s="18"/>
      <c r="R98" s="25">
        <f t="shared" si="1"/>
        <v>0</v>
      </c>
    </row>
    <row r="99" spans="3:18" hidden="1" x14ac:dyDescent="0.25">
      <c r="C99" s="4" t="s">
        <v>56</v>
      </c>
      <c r="D99" s="18">
        <v>0</v>
      </c>
      <c r="E99" s="18">
        <v>0</v>
      </c>
      <c r="F99" s="18">
        <v>0</v>
      </c>
      <c r="G99" s="18">
        <v>0</v>
      </c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25">
        <f t="shared" si="1"/>
        <v>0</v>
      </c>
    </row>
    <row r="100" spans="3:18" hidden="1" x14ac:dyDescent="0.25">
      <c r="C100" s="4" t="s">
        <v>57</v>
      </c>
      <c r="D100" s="18">
        <v>0</v>
      </c>
      <c r="E100" s="18">
        <v>0</v>
      </c>
      <c r="F100" s="18">
        <v>0</v>
      </c>
      <c r="G100" s="18">
        <v>0</v>
      </c>
      <c r="H100" s="18">
        <v>0</v>
      </c>
      <c r="I100" s="18"/>
      <c r="J100" s="18"/>
      <c r="K100" s="18"/>
      <c r="L100" s="18"/>
      <c r="M100" s="18"/>
      <c r="N100" s="18"/>
      <c r="O100" s="18"/>
      <c r="P100" s="18"/>
      <c r="Q100" s="18"/>
      <c r="R100" s="25">
        <f t="shared" si="1"/>
        <v>0</v>
      </c>
    </row>
    <row r="101" spans="3:18" hidden="1" x14ac:dyDescent="0.25">
      <c r="C101" s="3" t="s">
        <v>58</v>
      </c>
      <c r="D101" s="18">
        <v>0</v>
      </c>
      <c r="E101" s="18">
        <v>0</v>
      </c>
      <c r="F101" s="18">
        <v>0</v>
      </c>
      <c r="G101" s="18">
        <v>0</v>
      </c>
      <c r="H101" s="18">
        <v>0</v>
      </c>
      <c r="I101" s="18">
        <v>0</v>
      </c>
      <c r="J101" s="18">
        <v>0</v>
      </c>
      <c r="K101" s="18">
        <v>0</v>
      </c>
      <c r="L101" s="18">
        <v>0</v>
      </c>
      <c r="M101" s="18">
        <v>0</v>
      </c>
      <c r="N101" s="18">
        <v>0</v>
      </c>
      <c r="O101" s="18">
        <v>0</v>
      </c>
      <c r="P101" s="18">
        <v>0</v>
      </c>
      <c r="Q101" s="18">
        <v>0</v>
      </c>
      <c r="R101" s="25">
        <f t="shared" si="1"/>
        <v>0</v>
      </c>
    </row>
    <row r="102" spans="3:18" hidden="1" x14ac:dyDescent="0.25">
      <c r="C102" s="4" t="s">
        <v>59</v>
      </c>
      <c r="D102" s="18">
        <v>0</v>
      </c>
      <c r="E102" s="18">
        <v>0</v>
      </c>
      <c r="F102" s="18">
        <v>0</v>
      </c>
      <c r="G102" s="18">
        <v>0</v>
      </c>
      <c r="H102" s="18">
        <v>0</v>
      </c>
      <c r="I102" s="18">
        <v>0</v>
      </c>
      <c r="J102" s="18">
        <v>0</v>
      </c>
      <c r="K102" s="18">
        <v>0</v>
      </c>
      <c r="L102" s="18">
        <v>0</v>
      </c>
      <c r="M102" s="18">
        <v>0</v>
      </c>
      <c r="N102" s="18">
        <v>0</v>
      </c>
      <c r="O102" s="18">
        <v>0</v>
      </c>
      <c r="P102" s="18">
        <v>0</v>
      </c>
      <c r="Q102" s="18">
        <v>0</v>
      </c>
      <c r="R102" s="25">
        <f t="shared" si="1"/>
        <v>0</v>
      </c>
    </row>
    <row r="103" spans="3:18" hidden="1" x14ac:dyDescent="0.25">
      <c r="C103" s="4" t="s">
        <v>60</v>
      </c>
      <c r="D103" s="18">
        <v>0</v>
      </c>
      <c r="E103" s="18">
        <v>0</v>
      </c>
      <c r="F103" s="18">
        <v>0</v>
      </c>
      <c r="G103" s="18">
        <v>0</v>
      </c>
      <c r="H103" s="18">
        <v>0</v>
      </c>
      <c r="I103" s="18">
        <v>0</v>
      </c>
      <c r="J103" s="18">
        <v>0</v>
      </c>
      <c r="K103" s="18">
        <v>0</v>
      </c>
      <c r="L103" s="18">
        <v>0</v>
      </c>
      <c r="M103" s="18">
        <v>0</v>
      </c>
      <c r="N103" s="18">
        <v>0</v>
      </c>
      <c r="O103" s="18">
        <v>0</v>
      </c>
      <c r="P103" s="18">
        <v>0</v>
      </c>
      <c r="Q103" s="18">
        <v>0</v>
      </c>
      <c r="R103" s="25">
        <f t="shared" si="1"/>
        <v>0</v>
      </c>
    </row>
    <row r="104" spans="3:18" s="23" customFormat="1" x14ac:dyDescent="0.25">
      <c r="C104" s="3" t="s">
        <v>61</v>
      </c>
      <c r="D104" s="22">
        <v>0</v>
      </c>
      <c r="E104" s="22">
        <f>+E107</f>
        <v>0</v>
      </c>
      <c r="F104" s="22">
        <v>0</v>
      </c>
      <c r="G104" s="22">
        <v>0</v>
      </c>
      <c r="H104" s="22">
        <v>0</v>
      </c>
      <c r="I104" s="22">
        <v>0</v>
      </c>
      <c r="J104" s="22">
        <v>0</v>
      </c>
      <c r="K104" s="22">
        <v>0</v>
      </c>
      <c r="L104" s="22">
        <v>0</v>
      </c>
      <c r="M104" s="22">
        <v>0</v>
      </c>
      <c r="N104" s="22">
        <v>0</v>
      </c>
      <c r="O104" s="22">
        <v>0</v>
      </c>
      <c r="P104" s="22">
        <v>0</v>
      </c>
      <c r="Q104" s="22">
        <v>0</v>
      </c>
      <c r="R104" s="25">
        <f t="shared" si="1"/>
        <v>0</v>
      </c>
    </row>
    <row r="105" spans="3:18" hidden="1" x14ac:dyDescent="0.25">
      <c r="C105" s="4" t="s">
        <v>62</v>
      </c>
      <c r="D105" s="18">
        <v>0</v>
      </c>
      <c r="E105" s="18">
        <v>0</v>
      </c>
      <c r="F105" s="18">
        <v>0</v>
      </c>
      <c r="G105" s="18">
        <v>0</v>
      </c>
      <c r="H105" s="18">
        <v>0</v>
      </c>
      <c r="I105" s="18">
        <v>0</v>
      </c>
      <c r="J105" s="18">
        <v>0</v>
      </c>
      <c r="K105" s="18">
        <v>0</v>
      </c>
      <c r="L105" s="18">
        <v>0</v>
      </c>
      <c r="M105" s="18">
        <v>0</v>
      </c>
      <c r="N105" s="18">
        <v>0</v>
      </c>
      <c r="O105" s="18">
        <v>0</v>
      </c>
      <c r="P105" s="18">
        <v>0</v>
      </c>
      <c r="Q105" s="18">
        <v>0</v>
      </c>
      <c r="R105" s="25">
        <f t="shared" si="1"/>
        <v>0</v>
      </c>
    </row>
    <row r="106" spans="3:18" hidden="1" x14ac:dyDescent="0.25">
      <c r="C106" s="4" t="s">
        <v>63</v>
      </c>
      <c r="D106" s="18">
        <v>0</v>
      </c>
      <c r="E106" s="18">
        <v>0</v>
      </c>
      <c r="F106" s="18">
        <v>0</v>
      </c>
      <c r="G106" s="18">
        <v>0</v>
      </c>
      <c r="H106" s="18">
        <v>0</v>
      </c>
      <c r="I106" s="18">
        <v>0</v>
      </c>
      <c r="J106" s="18">
        <v>0</v>
      </c>
      <c r="K106" s="18">
        <v>0</v>
      </c>
      <c r="L106" s="18">
        <v>0</v>
      </c>
      <c r="M106" s="18">
        <v>0</v>
      </c>
      <c r="N106" s="18">
        <v>0</v>
      </c>
      <c r="O106" s="18">
        <v>0</v>
      </c>
      <c r="P106" s="18">
        <v>0</v>
      </c>
      <c r="Q106" s="18">
        <v>0</v>
      </c>
      <c r="R106" s="25">
        <f t="shared" si="1"/>
        <v>0</v>
      </c>
    </row>
    <row r="107" spans="3:18" x14ac:dyDescent="0.25">
      <c r="C107" s="4" t="s">
        <v>64</v>
      </c>
      <c r="D107" s="18">
        <v>0</v>
      </c>
      <c r="E107" s="18"/>
      <c r="F107" s="18">
        <v>0</v>
      </c>
      <c r="G107" s="18">
        <v>0</v>
      </c>
      <c r="H107" s="18">
        <v>0</v>
      </c>
      <c r="I107" s="18">
        <v>0</v>
      </c>
      <c r="J107" s="18">
        <v>0</v>
      </c>
      <c r="K107" s="18">
        <v>0</v>
      </c>
      <c r="L107" s="18">
        <v>0</v>
      </c>
      <c r="M107" s="18">
        <v>0</v>
      </c>
      <c r="N107" s="18">
        <v>0</v>
      </c>
      <c r="O107" s="18">
        <v>0</v>
      </c>
      <c r="P107" s="18">
        <v>0</v>
      </c>
      <c r="Q107" s="18">
        <v>0</v>
      </c>
      <c r="R107" s="25">
        <f t="shared" si="1"/>
        <v>0</v>
      </c>
    </row>
    <row r="108" spans="3:18" hidden="1" x14ac:dyDescent="0.25">
      <c r="C108" s="1" t="s">
        <v>67</v>
      </c>
      <c r="D108" s="18">
        <v>0</v>
      </c>
      <c r="E108" s="18">
        <v>0</v>
      </c>
      <c r="F108" s="18">
        <v>0</v>
      </c>
      <c r="G108" s="18">
        <v>0</v>
      </c>
      <c r="H108" s="18">
        <v>0</v>
      </c>
      <c r="I108" s="18">
        <v>0</v>
      </c>
      <c r="J108" s="18">
        <v>0</v>
      </c>
      <c r="K108" s="18">
        <v>0</v>
      </c>
      <c r="L108" s="18">
        <v>0</v>
      </c>
      <c r="M108" s="18">
        <v>0</v>
      </c>
      <c r="N108" s="18">
        <v>0</v>
      </c>
      <c r="O108" s="18">
        <v>0</v>
      </c>
      <c r="P108" s="18">
        <v>0</v>
      </c>
      <c r="Q108" s="18">
        <v>0</v>
      </c>
      <c r="R108" s="25">
        <f t="shared" si="1"/>
        <v>0</v>
      </c>
    </row>
    <row r="109" spans="3:18" hidden="1" x14ac:dyDescent="0.25">
      <c r="C109" s="3" t="s">
        <v>68</v>
      </c>
      <c r="D109" s="18">
        <v>0</v>
      </c>
      <c r="E109" s="18">
        <v>0</v>
      </c>
      <c r="F109" s="18">
        <v>0</v>
      </c>
      <c r="G109" s="18">
        <v>0</v>
      </c>
      <c r="H109" s="18">
        <v>0</v>
      </c>
      <c r="I109" s="18">
        <v>0</v>
      </c>
      <c r="J109" s="18">
        <v>0</v>
      </c>
      <c r="K109" s="18">
        <v>0</v>
      </c>
      <c r="L109" s="18">
        <v>0</v>
      </c>
      <c r="M109" s="18">
        <v>0</v>
      </c>
      <c r="N109" s="18">
        <v>0</v>
      </c>
      <c r="O109" s="18">
        <v>0</v>
      </c>
      <c r="P109" s="18">
        <v>0</v>
      </c>
      <c r="Q109" s="18">
        <v>0</v>
      </c>
      <c r="R109" s="25">
        <f t="shared" si="1"/>
        <v>0</v>
      </c>
    </row>
    <row r="110" spans="3:18" hidden="1" x14ac:dyDescent="0.25">
      <c r="C110" s="4" t="s">
        <v>69</v>
      </c>
      <c r="D110" s="18">
        <v>0</v>
      </c>
      <c r="E110" s="18">
        <v>0</v>
      </c>
      <c r="F110" s="18">
        <v>0</v>
      </c>
      <c r="G110" s="18">
        <v>0</v>
      </c>
      <c r="H110" s="18">
        <v>0</v>
      </c>
      <c r="I110" s="18">
        <v>0</v>
      </c>
      <c r="J110" s="18">
        <v>0</v>
      </c>
      <c r="K110" s="18">
        <v>0</v>
      </c>
      <c r="L110" s="18">
        <v>0</v>
      </c>
      <c r="M110" s="18">
        <v>0</v>
      </c>
      <c r="N110" s="18">
        <v>0</v>
      </c>
      <c r="O110" s="18">
        <v>0</v>
      </c>
      <c r="P110" s="18">
        <v>0</v>
      </c>
      <c r="Q110" s="18">
        <v>0</v>
      </c>
      <c r="R110" s="25">
        <f t="shared" ref="R110:R118" si="7">SUM(F110:Q110)</f>
        <v>0</v>
      </c>
    </row>
    <row r="111" spans="3:18" hidden="1" x14ac:dyDescent="0.25">
      <c r="C111" s="4" t="s">
        <v>70</v>
      </c>
      <c r="D111" s="18">
        <v>0</v>
      </c>
      <c r="E111" s="18">
        <v>0</v>
      </c>
      <c r="F111" s="18">
        <v>0</v>
      </c>
      <c r="G111" s="18">
        <v>0</v>
      </c>
      <c r="H111" s="18">
        <v>0</v>
      </c>
      <c r="I111" s="18">
        <v>0</v>
      </c>
      <c r="J111" s="18">
        <v>0</v>
      </c>
      <c r="K111" s="18">
        <v>0</v>
      </c>
      <c r="L111" s="18">
        <v>0</v>
      </c>
      <c r="M111" s="18">
        <v>0</v>
      </c>
      <c r="N111" s="18">
        <v>0</v>
      </c>
      <c r="O111" s="18">
        <v>0</v>
      </c>
      <c r="P111" s="18">
        <v>0</v>
      </c>
      <c r="Q111" s="18">
        <v>0</v>
      </c>
      <c r="R111" s="25">
        <f t="shared" si="7"/>
        <v>0</v>
      </c>
    </row>
    <row r="112" spans="3:18" hidden="1" x14ac:dyDescent="0.25">
      <c r="C112" s="3" t="s">
        <v>71</v>
      </c>
      <c r="D112" s="18">
        <v>0</v>
      </c>
      <c r="E112" s="18">
        <v>0</v>
      </c>
      <c r="F112" s="18">
        <v>0</v>
      </c>
      <c r="G112" s="18">
        <v>0</v>
      </c>
      <c r="H112" s="18">
        <v>0</v>
      </c>
      <c r="I112" s="18">
        <v>0</v>
      </c>
      <c r="J112" s="18">
        <v>0</v>
      </c>
      <c r="K112" s="18">
        <v>0</v>
      </c>
      <c r="L112" s="18">
        <v>0</v>
      </c>
      <c r="M112" s="18">
        <v>0</v>
      </c>
      <c r="N112" s="18">
        <v>0</v>
      </c>
      <c r="O112" s="18">
        <v>0</v>
      </c>
      <c r="P112" s="18">
        <v>0</v>
      </c>
      <c r="Q112" s="18">
        <v>0</v>
      </c>
      <c r="R112" s="25">
        <f t="shared" si="7"/>
        <v>0</v>
      </c>
    </row>
    <row r="113" spans="3:18" hidden="1" x14ac:dyDescent="0.25">
      <c r="C113" s="4" t="s">
        <v>72</v>
      </c>
      <c r="D113" s="18">
        <v>0</v>
      </c>
      <c r="E113" s="18">
        <v>0</v>
      </c>
      <c r="F113" s="18">
        <v>0</v>
      </c>
      <c r="G113" s="18">
        <v>0</v>
      </c>
      <c r="H113" s="18">
        <v>0</v>
      </c>
      <c r="I113" s="18">
        <v>0</v>
      </c>
      <c r="J113" s="18">
        <v>0</v>
      </c>
      <c r="K113" s="18">
        <v>0</v>
      </c>
      <c r="L113" s="18">
        <v>0</v>
      </c>
      <c r="M113" s="18">
        <v>0</v>
      </c>
      <c r="N113" s="18">
        <v>0</v>
      </c>
      <c r="O113" s="18">
        <v>0</v>
      </c>
      <c r="P113" s="18">
        <v>0</v>
      </c>
      <c r="Q113" s="18">
        <v>0</v>
      </c>
      <c r="R113" s="25">
        <f t="shared" si="7"/>
        <v>0</v>
      </c>
    </row>
    <row r="114" spans="3:18" hidden="1" x14ac:dyDescent="0.25">
      <c r="C114" s="4" t="s">
        <v>73</v>
      </c>
      <c r="D114" s="18">
        <v>0</v>
      </c>
      <c r="E114" s="18">
        <v>0</v>
      </c>
      <c r="F114" s="18">
        <v>0</v>
      </c>
      <c r="G114" s="18">
        <v>0</v>
      </c>
      <c r="H114" s="18">
        <v>0</v>
      </c>
      <c r="I114" s="18">
        <v>0</v>
      </c>
      <c r="J114" s="18">
        <v>0</v>
      </c>
      <c r="K114" s="18">
        <v>0</v>
      </c>
      <c r="L114" s="18">
        <v>0</v>
      </c>
      <c r="M114" s="18">
        <v>0</v>
      </c>
      <c r="N114" s="18">
        <v>0</v>
      </c>
      <c r="O114" s="18">
        <v>0</v>
      </c>
      <c r="P114" s="18">
        <v>0</v>
      </c>
      <c r="Q114" s="18">
        <v>0</v>
      </c>
      <c r="R114" s="25">
        <f t="shared" si="7"/>
        <v>0</v>
      </c>
    </row>
    <row r="115" spans="3:18" hidden="1" x14ac:dyDescent="0.25">
      <c r="C115" s="3" t="s">
        <v>74</v>
      </c>
      <c r="D115" s="18">
        <v>0</v>
      </c>
      <c r="E115" s="18">
        <v>0</v>
      </c>
      <c r="F115" s="18">
        <v>0</v>
      </c>
      <c r="G115" s="18">
        <v>0</v>
      </c>
      <c r="H115" s="18">
        <v>0</v>
      </c>
      <c r="I115" s="18">
        <v>0</v>
      </c>
      <c r="J115" s="18">
        <v>0</v>
      </c>
      <c r="K115" s="18">
        <v>0</v>
      </c>
      <c r="L115" s="18">
        <v>0</v>
      </c>
      <c r="M115" s="18">
        <v>0</v>
      </c>
      <c r="N115" s="18">
        <v>0</v>
      </c>
      <c r="O115" s="18">
        <v>0</v>
      </c>
      <c r="P115" s="18">
        <v>0</v>
      </c>
      <c r="Q115" s="18">
        <v>0</v>
      </c>
      <c r="R115" s="25">
        <f t="shared" si="7"/>
        <v>0</v>
      </c>
    </row>
    <row r="116" spans="3:18" hidden="1" x14ac:dyDescent="0.25">
      <c r="C116" s="4" t="s">
        <v>75</v>
      </c>
      <c r="D116" s="18">
        <v>0</v>
      </c>
      <c r="E116" s="18">
        <v>0</v>
      </c>
      <c r="F116" s="18">
        <v>0</v>
      </c>
      <c r="G116" s="18">
        <v>0</v>
      </c>
      <c r="H116" s="18">
        <v>0</v>
      </c>
      <c r="I116" s="18">
        <v>0</v>
      </c>
      <c r="J116" s="18">
        <v>0</v>
      </c>
      <c r="K116" s="18">
        <v>0</v>
      </c>
      <c r="L116" s="18">
        <v>0</v>
      </c>
      <c r="M116" s="18">
        <v>0</v>
      </c>
      <c r="N116" s="18">
        <v>0</v>
      </c>
      <c r="O116" s="18">
        <v>0</v>
      </c>
      <c r="P116" s="18">
        <v>0</v>
      </c>
      <c r="Q116" s="18">
        <v>0</v>
      </c>
      <c r="R116" s="25">
        <f t="shared" si="7"/>
        <v>0</v>
      </c>
    </row>
    <row r="117" spans="3:18" x14ac:dyDescent="0.25">
      <c r="C117" s="3" t="s">
        <v>166</v>
      </c>
      <c r="D117" s="18"/>
      <c r="E117" s="18"/>
      <c r="F117" s="18"/>
      <c r="G117" s="18"/>
      <c r="H117" s="18"/>
      <c r="I117" s="18"/>
      <c r="J117" s="18"/>
      <c r="K117" s="18"/>
      <c r="L117" s="18"/>
      <c r="M117" s="18"/>
      <c r="N117" s="18"/>
      <c r="O117" s="18"/>
      <c r="P117" s="18"/>
      <c r="Q117" s="18"/>
      <c r="R117" s="25">
        <f t="shared" si="7"/>
        <v>0</v>
      </c>
    </row>
    <row r="118" spans="3:18" x14ac:dyDescent="0.25">
      <c r="C118" s="4" t="s">
        <v>165</v>
      </c>
      <c r="D118" s="18"/>
      <c r="E118" s="49">
        <f>+E119</f>
        <v>77652570.739999995</v>
      </c>
      <c r="F118" s="18"/>
      <c r="G118" s="18"/>
      <c r="H118" s="18"/>
      <c r="I118" s="18"/>
      <c r="J118" s="18"/>
      <c r="K118" s="18"/>
      <c r="L118" s="18"/>
      <c r="M118" s="18"/>
      <c r="N118" s="18"/>
      <c r="O118" s="18"/>
      <c r="P118" s="18"/>
      <c r="Q118" s="18"/>
      <c r="R118" s="25">
        <f t="shared" si="7"/>
        <v>0</v>
      </c>
    </row>
    <row r="119" spans="3:18" x14ac:dyDescent="0.25">
      <c r="C119" s="4"/>
      <c r="D119" s="18"/>
      <c r="E119" s="33">
        <v>77652570.739999995</v>
      </c>
      <c r="F119" s="18"/>
      <c r="G119" s="18"/>
      <c r="H119" s="18"/>
      <c r="I119" s="18"/>
      <c r="J119" s="18"/>
      <c r="K119" s="18"/>
      <c r="L119" s="18"/>
      <c r="M119" s="18"/>
      <c r="N119" s="18"/>
      <c r="O119" s="18"/>
      <c r="P119" s="18"/>
      <c r="Q119" s="18"/>
      <c r="R119" s="25"/>
    </row>
    <row r="120" spans="3:18" ht="15.75" thickBot="1" x14ac:dyDescent="0.3">
      <c r="C120" s="28" t="s">
        <v>65</v>
      </c>
      <c r="D120" s="54">
        <f>+D86+D70+D60+D40+D46</f>
        <v>156000000</v>
      </c>
      <c r="E120" s="54">
        <f>+E86+E70+E60+E40+E46+E104+E118</f>
        <v>267969082.74000001</v>
      </c>
      <c r="F120" s="55">
        <f t="shared" ref="F120:Q120" si="8">+F86+F70+F60+F40+F46</f>
        <v>7494155.5599999996</v>
      </c>
      <c r="G120" s="55">
        <f t="shared" si="8"/>
        <v>7929247.1200000001</v>
      </c>
      <c r="H120" s="55">
        <f t="shared" si="8"/>
        <v>10047490.879999999</v>
      </c>
      <c r="I120" s="55">
        <f t="shared" si="8"/>
        <v>8858786.1899999995</v>
      </c>
      <c r="J120" s="55">
        <f t="shared" si="8"/>
        <v>16808837.66</v>
      </c>
      <c r="K120" s="55">
        <f t="shared" si="8"/>
        <v>10350989.130000001</v>
      </c>
      <c r="L120" s="55">
        <f t="shared" si="8"/>
        <v>10591684.99</v>
      </c>
      <c r="M120" s="55">
        <f t="shared" si="8"/>
        <v>11138201.58</v>
      </c>
      <c r="N120" s="55">
        <f t="shared" si="8"/>
        <v>11442036.17</v>
      </c>
      <c r="O120" s="55">
        <f t="shared" si="8"/>
        <v>13039607.520000003</v>
      </c>
      <c r="P120" s="55">
        <f t="shared" si="8"/>
        <v>0</v>
      </c>
      <c r="Q120" s="55">
        <f t="shared" si="8"/>
        <v>0</v>
      </c>
      <c r="R120" s="55">
        <f>+F120+G120+H120+I120+J120+K120+L120+M120+N120+O120+P120+Q120</f>
        <v>107701036.80000001</v>
      </c>
    </row>
    <row r="121" spans="3:18" ht="15.75" thickTop="1" x14ac:dyDescent="0.25"/>
    <row r="126" spans="3:18" x14ac:dyDescent="0.25">
      <c r="C126" t="s">
        <v>102</v>
      </c>
      <c r="D126" s="18"/>
      <c r="H126" t="s">
        <v>111</v>
      </c>
      <c r="I126" s="24"/>
      <c r="J126" s="24"/>
    </row>
    <row r="127" spans="3:18" x14ac:dyDescent="0.25">
      <c r="C127" t="s">
        <v>107</v>
      </c>
      <c r="D127" s="18"/>
      <c r="I127" s="24" t="s">
        <v>108</v>
      </c>
      <c r="J127" s="24"/>
    </row>
    <row r="128" spans="3:18" x14ac:dyDescent="0.25">
      <c r="C128" s="23" t="s">
        <v>109</v>
      </c>
      <c r="D128" s="18"/>
      <c r="I128" s="27" t="s">
        <v>135</v>
      </c>
      <c r="J128" s="24"/>
    </row>
    <row r="129" spans="3:10" x14ac:dyDescent="0.25">
      <c r="C129" t="s">
        <v>136</v>
      </c>
      <c r="D129" s="18"/>
      <c r="I129" s="24" t="s">
        <v>110</v>
      </c>
      <c r="J129" s="24"/>
    </row>
    <row r="130" spans="3:10" ht="15.75" thickBot="1" x14ac:dyDescent="0.3"/>
    <row r="131" spans="3:10" ht="15.75" thickBot="1" x14ac:dyDescent="0.3">
      <c r="C131" s="17" t="s">
        <v>95</v>
      </c>
    </row>
    <row r="132" spans="3:10" ht="30.75" thickBot="1" x14ac:dyDescent="0.3">
      <c r="C132" s="15" t="s">
        <v>96</v>
      </c>
    </row>
    <row r="133" spans="3:10" ht="60.75" thickBot="1" x14ac:dyDescent="0.3">
      <c r="C133" s="16" t="s">
        <v>97</v>
      </c>
    </row>
  </sheetData>
  <mergeCells count="64">
    <mergeCell ref="H30:I30"/>
    <mergeCell ref="H31:I31"/>
    <mergeCell ref="H23:I23"/>
    <mergeCell ref="H24:I24"/>
    <mergeCell ref="D27:G27"/>
    <mergeCell ref="D28:G28"/>
    <mergeCell ref="D29:G29"/>
    <mergeCell ref="D30:G30"/>
    <mergeCell ref="D31:G31"/>
    <mergeCell ref="D10:G10"/>
    <mergeCell ref="D9:I9"/>
    <mergeCell ref="D18:G18"/>
    <mergeCell ref="H10:I10"/>
    <mergeCell ref="D15:G15"/>
    <mergeCell ref="D16:G16"/>
    <mergeCell ref="D17:G17"/>
    <mergeCell ref="D32:G32"/>
    <mergeCell ref="D33:G33"/>
    <mergeCell ref="H25:I25"/>
    <mergeCell ref="H26:I26"/>
    <mergeCell ref="D19:G19"/>
    <mergeCell ref="D20:G20"/>
    <mergeCell ref="D21:G21"/>
    <mergeCell ref="D22:G22"/>
    <mergeCell ref="H22:I22"/>
    <mergeCell ref="D23:G23"/>
    <mergeCell ref="D24:G24"/>
    <mergeCell ref="D25:G25"/>
    <mergeCell ref="D26:G26"/>
    <mergeCell ref="H27:I27"/>
    <mergeCell ref="H28:I28"/>
    <mergeCell ref="H29:I29"/>
    <mergeCell ref="C7:R7"/>
    <mergeCell ref="F37:R37"/>
    <mergeCell ref="C3:R3"/>
    <mergeCell ref="C4:R4"/>
    <mergeCell ref="C37:C38"/>
    <mergeCell ref="D37:D38"/>
    <mergeCell ref="E37:E38"/>
    <mergeCell ref="C5:R5"/>
    <mergeCell ref="C6:R6"/>
    <mergeCell ref="H15:I15"/>
    <mergeCell ref="H16:I16"/>
    <mergeCell ref="H17:I17"/>
    <mergeCell ref="H18:I18"/>
    <mergeCell ref="H19:I19"/>
    <mergeCell ref="H20:I20"/>
    <mergeCell ref="H21:I21"/>
    <mergeCell ref="C58:C59"/>
    <mergeCell ref="D58:D59"/>
    <mergeCell ref="E58:E59"/>
    <mergeCell ref="F58:R58"/>
    <mergeCell ref="D11:G11"/>
    <mergeCell ref="D13:G13"/>
    <mergeCell ref="D14:G14"/>
    <mergeCell ref="H13:I13"/>
    <mergeCell ref="H14:I14"/>
    <mergeCell ref="H11:I11"/>
    <mergeCell ref="H12:I12"/>
    <mergeCell ref="D12:G12"/>
    <mergeCell ref="H32:I32"/>
    <mergeCell ref="H33:I33"/>
    <mergeCell ref="H35:I35"/>
    <mergeCell ref="D35:G35"/>
  </mergeCells>
  <pageMargins left="0.25" right="0.25" top="0.75" bottom="0.75" header="0.3" footer="0.3"/>
  <pageSetup paperSize="5" scale="55" orientation="landscape" horizontalDpi="360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T102"/>
  <sheetViews>
    <sheetView showGridLines="0" topLeftCell="C59" zoomScaleNormal="100" workbookViewId="0">
      <selection activeCell="C31" sqref="C31"/>
    </sheetView>
  </sheetViews>
  <sheetFormatPr baseColWidth="10" defaultColWidth="11.42578125" defaultRowHeight="15" x14ac:dyDescent="0.25"/>
  <cols>
    <col min="1" max="2" width="0" hidden="1" customWidth="1"/>
    <col min="3" max="3" width="78.28515625" customWidth="1"/>
    <col min="4" max="4" width="19" style="18" customWidth="1"/>
    <col min="5" max="5" width="17.85546875" style="18" customWidth="1"/>
    <col min="6" max="7" width="15.85546875" style="18" customWidth="1"/>
    <col min="8" max="8" width="15.7109375" style="18" customWidth="1"/>
    <col min="9" max="9" width="18.28515625" style="18" customWidth="1"/>
    <col min="10" max="10" width="16.5703125" style="18" customWidth="1"/>
    <col min="11" max="11" width="16.7109375" style="18" customWidth="1"/>
    <col min="12" max="12" width="17.5703125" style="18" customWidth="1"/>
    <col min="13" max="13" width="19" style="18" customWidth="1"/>
    <col min="14" max="14" width="18.7109375" style="18" customWidth="1"/>
    <col min="15" max="15" width="18" style="18" customWidth="1"/>
    <col min="16" max="16" width="16" style="18" customWidth="1"/>
    <col min="17" max="17" width="16.7109375" customWidth="1"/>
    <col min="18" max="18" width="15.140625" bestFit="1" customWidth="1"/>
    <col min="20" max="20" width="14.140625" bestFit="1" customWidth="1"/>
  </cols>
  <sheetData>
    <row r="3" spans="3:18" ht="28.5" customHeight="1" x14ac:dyDescent="0.25">
      <c r="C3" s="74" t="s">
        <v>100</v>
      </c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</row>
    <row r="4" spans="3:18" ht="21" customHeight="1" x14ac:dyDescent="0.25">
      <c r="C4" s="56" t="s">
        <v>101</v>
      </c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</row>
    <row r="5" spans="3:18" ht="15.75" x14ac:dyDescent="0.25">
      <c r="C5" s="65">
        <v>2023</v>
      </c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24"/>
      <c r="R5" s="24"/>
    </row>
    <row r="6" spans="3:18" ht="15.75" customHeight="1" x14ac:dyDescent="0.25">
      <c r="C6" s="60" t="s">
        <v>92</v>
      </c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24"/>
      <c r="R6" s="24"/>
    </row>
    <row r="7" spans="3:18" ht="15.75" customHeight="1" x14ac:dyDescent="0.25">
      <c r="C7" s="61" t="s">
        <v>77</v>
      </c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24"/>
      <c r="R7" s="24"/>
    </row>
    <row r="9" spans="3:18" ht="23.25" customHeight="1" x14ac:dyDescent="0.25">
      <c r="C9" s="5" t="s">
        <v>66</v>
      </c>
      <c r="D9" s="19" t="s">
        <v>79</v>
      </c>
      <c r="E9" s="19" t="s">
        <v>80</v>
      </c>
      <c r="F9" s="19" t="s">
        <v>81</v>
      </c>
      <c r="G9" s="19" t="s">
        <v>82</v>
      </c>
      <c r="H9" s="20" t="s">
        <v>83</v>
      </c>
      <c r="I9" s="19" t="s">
        <v>84</v>
      </c>
      <c r="J9" s="20" t="s">
        <v>85</v>
      </c>
      <c r="K9" s="19" t="s">
        <v>86</v>
      </c>
      <c r="L9" s="19" t="s">
        <v>87</v>
      </c>
      <c r="M9" s="19" t="s">
        <v>88</v>
      </c>
      <c r="N9" s="19" t="s">
        <v>89</v>
      </c>
      <c r="O9" s="20" t="s">
        <v>90</v>
      </c>
      <c r="P9" s="19" t="s">
        <v>78</v>
      </c>
    </row>
    <row r="10" spans="3:18" x14ac:dyDescent="0.25">
      <c r="C10" s="1" t="s">
        <v>0</v>
      </c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</row>
    <row r="11" spans="3:18" x14ac:dyDescent="0.25">
      <c r="C11" s="3" t="s">
        <v>1</v>
      </c>
      <c r="D11" s="22">
        <f>+D12+D13+D14+D16</f>
        <v>6851413.1299999999</v>
      </c>
      <c r="E11" s="22">
        <f t="shared" ref="E11:N11" si="0">+E12+E13+E14+E16</f>
        <v>7162755.96</v>
      </c>
      <c r="F11" s="22">
        <f>+F12+F13+F14+F16+F15</f>
        <v>8061696.2199999988</v>
      </c>
      <c r="G11" s="22">
        <f>+G12+G13+G14+G16</f>
        <v>7002927.1399999997</v>
      </c>
      <c r="H11" s="22">
        <f>+H12+H13+H14+H16</f>
        <v>11190524.15</v>
      </c>
      <c r="I11" s="22">
        <f t="shared" si="0"/>
        <v>6841145.2400000002</v>
      </c>
      <c r="J11" s="22">
        <f>+J12+J13+J14+J16+J15</f>
        <v>7392892.1500000004</v>
      </c>
      <c r="K11" s="22">
        <f>+K12+K13+K14+K16</f>
        <v>6942290.8499999996</v>
      </c>
      <c r="L11" s="22">
        <f>+L12+L13+L14+L16</f>
        <v>7069681.1899999995</v>
      </c>
      <c r="M11" s="22">
        <f>+M12+M13+M14+M16+M15</f>
        <v>9858507.6699999999</v>
      </c>
      <c r="N11" s="22">
        <f t="shared" si="0"/>
        <v>0</v>
      </c>
      <c r="O11" s="22">
        <f>+O12+O13+O14+O16</f>
        <v>0</v>
      </c>
      <c r="P11" s="22">
        <f>+P12+P13+P14+P16+P15</f>
        <v>78373833.699999988</v>
      </c>
      <c r="Q11" s="25"/>
    </row>
    <row r="12" spans="3:18" x14ac:dyDescent="0.25">
      <c r="C12" s="4" t="s">
        <v>2</v>
      </c>
      <c r="D12" s="33">
        <v>5898983.3300000001</v>
      </c>
      <c r="E12" s="33">
        <v>6169602.0300000003</v>
      </c>
      <c r="F12" s="33">
        <v>5943770.29</v>
      </c>
      <c r="G12" s="33">
        <v>5868171.7699999996</v>
      </c>
      <c r="H12" s="33">
        <v>6063643.7699999996</v>
      </c>
      <c r="I12" s="33">
        <v>5828430.6100000003</v>
      </c>
      <c r="J12" s="33">
        <v>6414435.0300000003</v>
      </c>
      <c r="K12" s="33">
        <v>5935070.0800000001</v>
      </c>
      <c r="L12" s="33">
        <v>6086785</v>
      </c>
      <c r="M12" s="33">
        <v>6264250</v>
      </c>
      <c r="N12" s="33"/>
      <c r="O12" s="33"/>
      <c r="P12" s="18">
        <f>SUM(D12:O12)</f>
        <v>60473141.909999996</v>
      </c>
    </row>
    <row r="13" spans="3:18" x14ac:dyDescent="0.25">
      <c r="C13" s="4" t="s">
        <v>3</v>
      </c>
      <c r="D13" s="33">
        <v>51000</v>
      </c>
      <c r="E13" s="33">
        <v>120884.76</v>
      </c>
      <c r="F13" s="33">
        <v>1227922.43</v>
      </c>
      <c r="G13" s="33">
        <v>236748.51</v>
      </c>
      <c r="H13" s="33">
        <v>4237820.75</v>
      </c>
      <c r="I13" s="33">
        <v>142573.95000000001</v>
      </c>
      <c r="J13" s="33">
        <v>76221.509999999995</v>
      </c>
      <c r="K13" s="33">
        <v>97214.31</v>
      </c>
      <c r="L13" s="33">
        <v>62000</v>
      </c>
      <c r="M13" s="33">
        <v>61423.15</v>
      </c>
      <c r="N13" s="33"/>
      <c r="O13" s="33"/>
      <c r="P13" s="18">
        <f t="shared" ref="P13:P15" si="1">SUM(D13:O13)</f>
        <v>6313809.3700000001</v>
      </c>
    </row>
    <row r="14" spans="3:18" x14ac:dyDescent="0.25">
      <c r="C14" s="4" t="s">
        <v>4</v>
      </c>
      <c r="D14" s="18">
        <v>0</v>
      </c>
      <c r="E14" s="18">
        <v>0</v>
      </c>
      <c r="F14" s="33"/>
      <c r="G14" s="18">
        <v>0</v>
      </c>
      <c r="M14" s="18">
        <v>0</v>
      </c>
      <c r="N14" s="18">
        <v>0</v>
      </c>
      <c r="O14" s="30"/>
      <c r="P14" s="18">
        <f t="shared" si="1"/>
        <v>0</v>
      </c>
      <c r="Q14" s="14"/>
    </row>
    <row r="15" spans="3:18" x14ac:dyDescent="0.25">
      <c r="C15" s="4" t="s">
        <v>5</v>
      </c>
      <c r="F15" s="33">
        <v>13499.77</v>
      </c>
      <c r="J15" s="33">
        <v>10000</v>
      </c>
      <c r="M15" s="33">
        <v>2572167.31</v>
      </c>
      <c r="O15" s="30"/>
      <c r="P15" s="18">
        <f t="shared" si="1"/>
        <v>2595667.08</v>
      </c>
      <c r="Q15" s="48"/>
    </row>
    <row r="16" spans="3:18" x14ac:dyDescent="0.25">
      <c r="C16" s="4" t="s">
        <v>6</v>
      </c>
      <c r="D16" s="33">
        <v>901429.8</v>
      </c>
      <c r="E16" s="33">
        <v>872269.17</v>
      </c>
      <c r="F16" s="33">
        <v>876503.73</v>
      </c>
      <c r="G16" s="33">
        <v>898006.86</v>
      </c>
      <c r="H16" s="33">
        <v>889059.63</v>
      </c>
      <c r="I16" s="33">
        <v>870140.68</v>
      </c>
      <c r="J16" s="33">
        <v>892235.61</v>
      </c>
      <c r="K16" s="33">
        <v>910006.46</v>
      </c>
      <c r="L16" s="33">
        <v>920896.19</v>
      </c>
      <c r="M16" s="33">
        <v>960667.21</v>
      </c>
      <c r="N16" s="33"/>
      <c r="O16" s="33"/>
      <c r="P16" s="18">
        <f>SUM(D16:O16)</f>
        <v>8991215.3399999999</v>
      </c>
    </row>
    <row r="17" spans="3:18" x14ac:dyDescent="0.25">
      <c r="C17" s="3" t="s">
        <v>7</v>
      </c>
      <c r="D17" s="22">
        <f>+D18+D19+D20+D21+D22+D23+D24+D25</f>
        <v>642742.42999999993</v>
      </c>
      <c r="E17" s="22">
        <f>+E18+E19+E20+E21+E22+E23+E24+E25</f>
        <v>766491.16</v>
      </c>
      <c r="F17" s="22">
        <f t="shared" ref="F17:O17" si="2">+F18+F19+F20+F21+F22+F23+F24+F25</f>
        <v>1178413.25</v>
      </c>
      <c r="G17" s="22">
        <f t="shared" si="2"/>
        <v>666442.04</v>
      </c>
      <c r="H17" s="22">
        <f>+H18+H19+H20+H21+H22+H23+H24+H25</f>
        <v>4126400.0100000002</v>
      </c>
      <c r="I17" s="22">
        <f>+I18+I19+I20+I21+I22+I23+I24+I25+I26</f>
        <v>1191337.67</v>
      </c>
      <c r="J17" s="22">
        <f>+J18+J19+J20+J21+J22+J23+J25+J26</f>
        <v>1576782</v>
      </c>
      <c r="K17" s="22">
        <f>+K18+K19+K20+K21+K22+K23+K24+K25+K26</f>
        <v>2537409.81</v>
      </c>
      <c r="L17" s="22">
        <f>+L18+L19+L20+L21+L22+L23+L24+L25+L26</f>
        <v>2251717.17</v>
      </c>
      <c r="M17" s="22">
        <f>+M18+M19+M20+M21+M22+M23+M24+M25+M26</f>
        <v>1291015.6299999999</v>
      </c>
      <c r="N17" s="22">
        <f t="shared" si="2"/>
        <v>0</v>
      </c>
      <c r="O17" s="22">
        <f t="shared" si="2"/>
        <v>0</v>
      </c>
      <c r="P17" s="22">
        <f>SUM(P18:P26)</f>
        <v>16228751.170000002</v>
      </c>
    </row>
    <row r="18" spans="3:18" x14ac:dyDescent="0.25">
      <c r="C18" s="32" t="str">
        <f>+'P1 Presupuesto Aprobado'!A19</f>
        <v>2.2.1 - SERVICIOS BÁSICOS</v>
      </c>
      <c r="D18" s="33">
        <v>627073.07999999996</v>
      </c>
      <c r="E18" s="33">
        <v>737157.81</v>
      </c>
      <c r="F18" s="33">
        <v>751018.43</v>
      </c>
      <c r="G18" s="33">
        <v>208599.69</v>
      </c>
      <c r="H18" s="33">
        <v>1485721.59</v>
      </c>
      <c r="I18" s="33">
        <v>842127.52</v>
      </c>
      <c r="J18" s="33">
        <v>856617.57</v>
      </c>
      <c r="K18" s="33">
        <v>907808.04</v>
      </c>
      <c r="L18" s="33">
        <v>881218</v>
      </c>
      <c r="M18" s="33">
        <v>789719.51</v>
      </c>
      <c r="N18" s="33"/>
      <c r="O18" s="33"/>
      <c r="P18" s="18">
        <f>SUM(D18:O18)</f>
        <v>8087061.2400000012</v>
      </c>
    </row>
    <row r="19" spans="3:18" x14ac:dyDescent="0.25">
      <c r="C19" s="4" t="s">
        <v>9</v>
      </c>
      <c r="I19" s="33">
        <v>70000.02</v>
      </c>
      <c r="J19" s="33">
        <v>11666.67</v>
      </c>
      <c r="K19" s="33">
        <v>11666.67</v>
      </c>
      <c r="L19" s="33"/>
      <c r="M19" s="33">
        <v>23333.34</v>
      </c>
      <c r="N19" s="33"/>
      <c r="O19" s="33"/>
      <c r="P19" s="18">
        <f t="shared" ref="P19:P35" si="3">SUM(D19:O19)</f>
        <v>116666.7</v>
      </c>
    </row>
    <row r="20" spans="3:18" x14ac:dyDescent="0.25">
      <c r="C20" s="4" t="s">
        <v>10</v>
      </c>
      <c r="E20" s="33">
        <v>6810</v>
      </c>
      <c r="G20" s="33">
        <v>53010</v>
      </c>
      <c r="H20" s="33">
        <v>431770</v>
      </c>
      <c r="I20" s="33">
        <v>178640</v>
      </c>
      <c r="J20" s="33">
        <v>119400</v>
      </c>
      <c r="K20" s="33">
        <v>208820.7</v>
      </c>
      <c r="L20" s="33">
        <v>157750</v>
      </c>
      <c r="M20" s="33"/>
      <c r="O20" s="33"/>
      <c r="P20" s="18">
        <f t="shared" si="3"/>
        <v>1156200.7</v>
      </c>
    </row>
    <row r="21" spans="3:18" x14ac:dyDescent="0.25">
      <c r="C21" s="4" t="s">
        <v>11</v>
      </c>
      <c r="I21">
        <v>152.25</v>
      </c>
      <c r="J21" s="33">
        <v>18002.47</v>
      </c>
      <c r="K21">
        <v>560</v>
      </c>
      <c r="L21" s="33">
        <v>60</v>
      </c>
      <c r="M21" s="33"/>
      <c r="N21" s="33"/>
      <c r="O21" s="33"/>
      <c r="P21" s="18">
        <f t="shared" si="3"/>
        <v>18774.72</v>
      </c>
    </row>
    <row r="22" spans="3:18" x14ac:dyDescent="0.25">
      <c r="C22" s="4" t="s">
        <v>12</v>
      </c>
      <c r="F22" s="33">
        <v>17000</v>
      </c>
      <c r="H22" s="33">
        <v>161896</v>
      </c>
      <c r="K22" s="33">
        <v>80948</v>
      </c>
      <c r="M22" s="33">
        <v>165948</v>
      </c>
      <c r="N22" s="33"/>
      <c r="O22" s="33"/>
      <c r="P22" s="18">
        <f t="shared" si="3"/>
        <v>425792</v>
      </c>
      <c r="R22" s="25"/>
    </row>
    <row r="23" spans="3:18" x14ac:dyDescent="0.25">
      <c r="C23" s="4" t="s">
        <v>13</v>
      </c>
      <c r="D23" s="33">
        <v>15669.35</v>
      </c>
      <c r="E23" s="33">
        <v>22523.35</v>
      </c>
      <c r="F23" s="33">
        <v>409144.82</v>
      </c>
      <c r="G23" s="33">
        <v>23764.35</v>
      </c>
      <c r="H23" s="33">
        <v>396326.17</v>
      </c>
      <c r="I23" s="33">
        <v>29617.88</v>
      </c>
      <c r="J23" s="33">
        <v>27823.279999999999</v>
      </c>
      <c r="K23" s="33">
        <v>27823.279999999999</v>
      </c>
      <c r="L23" s="33">
        <v>77656.88</v>
      </c>
      <c r="M23" s="33">
        <v>19728.28</v>
      </c>
      <c r="N23" s="33"/>
      <c r="O23" s="33"/>
      <c r="P23" s="18">
        <f>SUM(D23:O23)</f>
        <v>1050077.6400000001</v>
      </c>
    </row>
    <row r="24" spans="3:18" x14ac:dyDescent="0.25">
      <c r="C24" s="4" t="s">
        <v>14</v>
      </c>
      <c r="F24" s="33">
        <v>1250</v>
      </c>
      <c r="G24" s="33">
        <v>186368</v>
      </c>
      <c r="H24" s="33">
        <v>1500236.25</v>
      </c>
      <c r="I24" s="33"/>
      <c r="K24" s="33"/>
      <c r="L24" s="33">
        <v>200818.3</v>
      </c>
      <c r="M24" s="33"/>
      <c r="N24" s="33"/>
      <c r="O24" s="33"/>
      <c r="P24" s="18">
        <f t="shared" si="3"/>
        <v>1888672.55</v>
      </c>
    </row>
    <row r="25" spans="3:18" x14ac:dyDescent="0.25">
      <c r="C25" s="4" t="s">
        <v>15</v>
      </c>
      <c r="G25" s="33">
        <v>194700</v>
      </c>
      <c r="H25" s="33">
        <v>150450</v>
      </c>
      <c r="I25" s="33"/>
      <c r="J25" s="33">
        <v>349811.01</v>
      </c>
      <c r="K25" s="33">
        <v>395296.6</v>
      </c>
      <c r="L25" s="33">
        <v>379141.99</v>
      </c>
      <c r="M25" s="33">
        <v>234908.5</v>
      </c>
      <c r="N25" s="33"/>
      <c r="O25" s="33"/>
      <c r="P25" s="18">
        <f t="shared" si="3"/>
        <v>1704308.0999999999</v>
      </c>
    </row>
    <row r="26" spans="3:18" x14ac:dyDescent="0.25">
      <c r="C26" s="4" t="s">
        <v>16</v>
      </c>
      <c r="I26" s="33">
        <v>70800</v>
      </c>
      <c r="J26" s="33">
        <v>193461</v>
      </c>
      <c r="K26" s="33">
        <v>904486.52</v>
      </c>
      <c r="L26" s="33">
        <v>555072</v>
      </c>
      <c r="M26" s="33">
        <v>57378</v>
      </c>
      <c r="N26" s="33"/>
      <c r="O26" s="33"/>
      <c r="P26" s="18">
        <f t="shared" si="3"/>
        <v>1781197.52</v>
      </c>
    </row>
    <row r="27" spans="3:18" x14ac:dyDescent="0.25">
      <c r="C27" s="3" t="s">
        <v>17</v>
      </c>
      <c r="D27" s="18">
        <v>0</v>
      </c>
      <c r="E27" s="22">
        <f>+E28+E29+E30+E31+E32+E33+E34+E35</f>
        <v>0</v>
      </c>
      <c r="F27" s="22">
        <f>+F28+F29+F30+F31+F32+F33+F34+F35+F36</f>
        <v>724781.41</v>
      </c>
      <c r="G27" s="22">
        <f>+G28+G29+G30+G31+G32+G33+G34+G35+G36</f>
        <v>821927.25</v>
      </c>
      <c r="H27" s="22">
        <f>+H28+H29+H30+H31+H32+H33+H34+H35+H36</f>
        <v>1151542.2</v>
      </c>
      <c r="I27" s="22">
        <f t="shared" ref="I27:K27" si="4">+I28+I29+I30+I31+I32+I33+I34+I35+I36</f>
        <v>2058969.4300000002</v>
      </c>
      <c r="J27" s="22">
        <f>+J28+J29+J30+J31+J32+J33+J34+J35+J36</f>
        <v>853988.64999999991</v>
      </c>
      <c r="K27" s="22">
        <f t="shared" si="4"/>
        <v>1658158.7200000002</v>
      </c>
      <c r="L27" s="22">
        <f>+L28+L29+L30+L31+L32+L33+L34+L35+L36</f>
        <v>1847891.81</v>
      </c>
      <c r="M27" s="22">
        <f>+M28+M29+M30+M31+M32+M33+M34+M35+M36</f>
        <v>1399199.84</v>
      </c>
      <c r="N27" s="22">
        <f>+N28+N29+N30+N31+N32+N33+N34+N35+N36</f>
        <v>0</v>
      </c>
      <c r="O27" s="22">
        <f>+O28+O29+O30+O32+O33+O34+O36+O31+O35</f>
        <v>0</v>
      </c>
      <c r="P27" s="22">
        <f>+P28+P29+P30+P31+P32+P33+P34+P35+P36</f>
        <v>10516459.310000001</v>
      </c>
    </row>
    <row r="28" spans="3:18" x14ac:dyDescent="0.25">
      <c r="C28" s="4" t="s">
        <v>18</v>
      </c>
      <c r="D28" s="18">
        <v>0</v>
      </c>
      <c r="F28" s="33">
        <v>148804.20000000001</v>
      </c>
      <c r="G28" s="33">
        <v>132504.79999999999</v>
      </c>
      <c r="H28" s="33">
        <v>263904</v>
      </c>
      <c r="I28" s="18">
        <v>455</v>
      </c>
      <c r="J28" s="33">
        <v>131850.5</v>
      </c>
      <c r="K28" s="33">
        <v>183193</v>
      </c>
      <c r="L28" s="33">
        <v>114560</v>
      </c>
      <c r="M28" s="33">
        <v>16956</v>
      </c>
      <c r="N28" s="33"/>
      <c r="O28" s="33"/>
      <c r="P28" s="18">
        <f>SUM(D28:O28)</f>
        <v>992227.5</v>
      </c>
    </row>
    <row r="29" spans="3:18" x14ac:dyDescent="0.25">
      <c r="C29" s="4" t="s">
        <v>19</v>
      </c>
      <c r="D29" s="18">
        <v>0</v>
      </c>
      <c r="H29" s="33">
        <v>95059.62</v>
      </c>
      <c r="I29" s="33">
        <v>324264</v>
      </c>
      <c r="J29" s="33">
        <v>1805.4</v>
      </c>
      <c r="K29" s="33">
        <v>47200</v>
      </c>
      <c r="L29" s="33"/>
      <c r="P29" s="18">
        <f t="shared" si="3"/>
        <v>468329.02</v>
      </c>
    </row>
    <row r="30" spans="3:18" x14ac:dyDescent="0.25">
      <c r="C30" s="4" t="s">
        <v>20</v>
      </c>
      <c r="D30" s="18">
        <v>0</v>
      </c>
      <c r="F30" s="33">
        <v>106169.06</v>
      </c>
      <c r="G30" s="33">
        <v>52430.58</v>
      </c>
      <c r="H30" s="33">
        <v>266275</v>
      </c>
      <c r="I30" s="33">
        <v>211125.98</v>
      </c>
      <c r="J30" s="33">
        <v>36792.400000000001</v>
      </c>
      <c r="K30" s="33">
        <v>284144.65000000002</v>
      </c>
      <c r="L30" s="33">
        <v>21247.02</v>
      </c>
      <c r="M30" s="33">
        <v>253029.76000000001</v>
      </c>
      <c r="N30" s="33"/>
      <c r="O30" s="33"/>
      <c r="P30" s="18">
        <f>SUM(D30:O30)</f>
        <v>1231214.4500000002</v>
      </c>
    </row>
    <row r="31" spans="3:18" x14ac:dyDescent="0.25">
      <c r="C31" s="4" t="s">
        <v>21</v>
      </c>
      <c r="D31" s="18">
        <v>0</v>
      </c>
      <c r="L31" s="33"/>
      <c r="P31" s="18">
        <f t="shared" si="3"/>
        <v>0</v>
      </c>
    </row>
    <row r="32" spans="3:18" x14ac:dyDescent="0.25">
      <c r="C32" s="4" t="s">
        <v>22</v>
      </c>
      <c r="D32" s="18">
        <v>0</v>
      </c>
      <c r="G32" s="33">
        <v>114783.83</v>
      </c>
      <c r="I32" s="33"/>
      <c r="J32" s="33"/>
      <c r="K32" s="33"/>
      <c r="M32" s="33">
        <v>37760</v>
      </c>
      <c r="P32" s="18">
        <f>SUM(D32:O32)</f>
        <v>152543.83000000002</v>
      </c>
    </row>
    <row r="33" spans="3:16" x14ac:dyDescent="0.25">
      <c r="C33" s="4" t="s">
        <v>23</v>
      </c>
      <c r="D33" s="18">
        <v>0</v>
      </c>
      <c r="G33" s="33">
        <v>20955.62</v>
      </c>
      <c r="H33" s="33">
        <v>19618.68</v>
      </c>
      <c r="I33" s="33">
        <v>3894</v>
      </c>
      <c r="J33" s="33">
        <v>76356.399999999994</v>
      </c>
      <c r="K33" s="33">
        <v>105226.22</v>
      </c>
      <c r="L33" s="33">
        <v>24766.32</v>
      </c>
      <c r="M33" s="33">
        <v>189529.24</v>
      </c>
      <c r="N33" s="33"/>
      <c r="O33" s="33"/>
      <c r="P33" s="18">
        <f>SUM(D33:O33)</f>
        <v>440346.48</v>
      </c>
    </row>
    <row r="34" spans="3:16" x14ac:dyDescent="0.25">
      <c r="C34" s="4" t="s">
        <v>24</v>
      </c>
      <c r="D34" s="18">
        <v>0</v>
      </c>
      <c r="F34" s="33">
        <v>193300</v>
      </c>
      <c r="G34" s="33">
        <v>2102.2600000000002</v>
      </c>
      <c r="H34" s="33">
        <v>386600</v>
      </c>
      <c r="I34" s="33">
        <v>1166978.1100000001</v>
      </c>
      <c r="J34" s="33">
        <v>151817.65</v>
      </c>
      <c r="K34" s="33">
        <v>444800</v>
      </c>
      <c r="L34" s="33">
        <v>859618.09</v>
      </c>
      <c r="M34" s="33">
        <v>5616.8</v>
      </c>
      <c r="N34" s="33"/>
      <c r="O34" s="33"/>
      <c r="P34" s="18">
        <f>SUM(D34:O34)</f>
        <v>3210832.9099999997</v>
      </c>
    </row>
    <row r="35" spans="3:16" x14ac:dyDescent="0.25">
      <c r="C35" s="4" t="s">
        <v>25</v>
      </c>
      <c r="D35" s="18">
        <v>0</v>
      </c>
      <c r="H35" s="33"/>
      <c r="I35" s="33">
        <v>352252.34</v>
      </c>
      <c r="J35" s="33">
        <v>455366.3</v>
      </c>
      <c r="K35" s="33">
        <v>593594.85</v>
      </c>
      <c r="L35" s="33">
        <v>827700.38</v>
      </c>
      <c r="M35" s="33">
        <v>896308.04</v>
      </c>
      <c r="P35" s="18">
        <f t="shared" si="3"/>
        <v>3125221.91</v>
      </c>
    </row>
    <row r="36" spans="3:16" x14ac:dyDescent="0.25">
      <c r="C36" s="4" t="s">
        <v>26</v>
      </c>
      <c r="D36" s="18">
        <v>0</v>
      </c>
      <c r="F36" s="33">
        <v>276508.15000000002</v>
      </c>
      <c r="G36" s="33">
        <v>499150.16</v>
      </c>
      <c r="H36" s="52">
        <v>120084.9</v>
      </c>
      <c r="I36" s="33"/>
      <c r="K36" s="33"/>
      <c r="L36" s="33"/>
      <c r="M36" s="33">
        <v>0</v>
      </c>
      <c r="N36" s="33"/>
      <c r="O36" s="33"/>
      <c r="P36" s="18">
        <f>SUM(D36:O36)</f>
        <v>895743.21000000008</v>
      </c>
    </row>
    <row r="37" spans="3:16" x14ac:dyDescent="0.25">
      <c r="C37" s="3" t="s">
        <v>27</v>
      </c>
      <c r="D37" s="18">
        <v>0</v>
      </c>
      <c r="E37" s="18">
        <v>0</v>
      </c>
      <c r="F37" s="22">
        <f>+F38+F39+F40+F41+F42+F43+F44+F45</f>
        <v>0</v>
      </c>
      <c r="G37" s="22">
        <f>+G38+G39+G40+G41+G42+G43+G44+G45</f>
        <v>0</v>
      </c>
      <c r="H37" s="22"/>
      <c r="I37" s="22">
        <f t="shared" ref="I37:O37" si="5">+I38+I39+I40+I41+I42+I43+I44+I45</f>
        <v>0</v>
      </c>
      <c r="J37" s="22">
        <f>+J38</f>
        <v>0</v>
      </c>
      <c r="K37" s="22">
        <f>+K38+K39+K40+K41+K42+K43+K44+K45</f>
        <v>0</v>
      </c>
      <c r="M37" s="18">
        <f t="shared" si="5"/>
        <v>0</v>
      </c>
      <c r="N37" s="18">
        <f t="shared" si="5"/>
        <v>0</v>
      </c>
      <c r="O37" s="18">
        <f t="shared" si="5"/>
        <v>0</v>
      </c>
      <c r="P37" s="22">
        <f>SUM(D37:O37)</f>
        <v>0</v>
      </c>
    </row>
    <row r="38" spans="3:16" x14ac:dyDescent="0.25">
      <c r="C38" s="4" t="s">
        <v>28</v>
      </c>
      <c r="D38" s="18">
        <v>0</v>
      </c>
      <c r="E38" s="18">
        <v>0</v>
      </c>
      <c r="H38" s="22"/>
      <c r="K38" s="33"/>
      <c r="P38" s="30">
        <f>SUM(D38:O38)</f>
        <v>0</v>
      </c>
    </row>
    <row r="39" spans="3:16" hidden="1" x14ac:dyDescent="0.25">
      <c r="C39" s="4" t="s">
        <v>29</v>
      </c>
      <c r="D39" s="18">
        <v>0</v>
      </c>
      <c r="E39" s="18">
        <v>0</v>
      </c>
      <c r="F39" s="18">
        <v>0</v>
      </c>
      <c r="G39" s="18">
        <v>0</v>
      </c>
      <c r="H39" s="22"/>
      <c r="I39" s="18">
        <v>0</v>
      </c>
      <c r="J39" s="18">
        <v>0</v>
      </c>
      <c r="K39" s="18">
        <v>0</v>
      </c>
      <c r="M39" s="18">
        <v>0</v>
      </c>
      <c r="N39" s="18">
        <v>0</v>
      </c>
      <c r="O39" s="18">
        <v>0</v>
      </c>
      <c r="P39" s="18">
        <v>0</v>
      </c>
    </row>
    <row r="40" spans="3:16" hidden="1" x14ac:dyDescent="0.25">
      <c r="C40" s="4" t="s">
        <v>30</v>
      </c>
      <c r="D40" s="18">
        <v>0</v>
      </c>
      <c r="E40" s="18">
        <v>0</v>
      </c>
      <c r="F40" s="18">
        <v>0</v>
      </c>
      <c r="G40" s="18">
        <v>0</v>
      </c>
      <c r="H40" s="22"/>
      <c r="I40" s="18">
        <v>0</v>
      </c>
      <c r="J40" s="18">
        <v>0</v>
      </c>
      <c r="K40" s="18">
        <v>0</v>
      </c>
      <c r="M40" s="18">
        <v>0</v>
      </c>
      <c r="N40" s="18">
        <v>0</v>
      </c>
      <c r="O40" s="18">
        <v>0</v>
      </c>
      <c r="P40" s="18">
        <v>0</v>
      </c>
    </row>
    <row r="41" spans="3:16" hidden="1" x14ac:dyDescent="0.25">
      <c r="C41" s="4" t="s">
        <v>31</v>
      </c>
      <c r="D41" s="18">
        <v>0</v>
      </c>
      <c r="E41" s="18">
        <v>0</v>
      </c>
      <c r="F41" s="18">
        <v>0</v>
      </c>
      <c r="G41" s="18">
        <v>0</v>
      </c>
      <c r="H41" s="22"/>
      <c r="I41" s="18">
        <v>0</v>
      </c>
      <c r="J41" s="18">
        <v>0</v>
      </c>
      <c r="K41" s="18">
        <v>0</v>
      </c>
      <c r="M41" s="18">
        <v>0</v>
      </c>
      <c r="N41" s="18">
        <v>0</v>
      </c>
      <c r="O41" s="18">
        <v>0</v>
      </c>
      <c r="P41" s="18">
        <v>0</v>
      </c>
    </row>
    <row r="42" spans="3:16" hidden="1" x14ac:dyDescent="0.25">
      <c r="C42" s="4" t="s">
        <v>32</v>
      </c>
      <c r="D42" s="18">
        <v>0</v>
      </c>
      <c r="E42" s="18">
        <v>0</v>
      </c>
      <c r="F42" s="18">
        <v>0</v>
      </c>
      <c r="G42" s="18">
        <v>0</v>
      </c>
      <c r="H42" s="22"/>
      <c r="I42" s="18">
        <v>0</v>
      </c>
      <c r="J42" s="18">
        <v>0</v>
      </c>
      <c r="K42" s="18">
        <v>0</v>
      </c>
      <c r="M42" s="18">
        <v>0</v>
      </c>
      <c r="N42" s="18">
        <v>0</v>
      </c>
      <c r="O42" s="18">
        <v>0</v>
      </c>
      <c r="P42" s="18">
        <v>0</v>
      </c>
    </row>
    <row r="43" spans="3:16" hidden="1" x14ac:dyDescent="0.25">
      <c r="C43" s="4" t="s">
        <v>33</v>
      </c>
      <c r="D43" s="18">
        <v>0</v>
      </c>
      <c r="E43" s="18">
        <v>0</v>
      </c>
      <c r="F43" s="18">
        <v>0</v>
      </c>
      <c r="G43" s="18">
        <v>0</v>
      </c>
      <c r="H43" s="22"/>
      <c r="I43" s="18">
        <v>0</v>
      </c>
      <c r="J43" s="18">
        <v>0</v>
      </c>
      <c r="K43" s="18">
        <v>0</v>
      </c>
      <c r="M43" s="18">
        <v>0</v>
      </c>
      <c r="N43" s="18">
        <v>0</v>
      </c>
      <c r="O43" s="18">
        <v>0</v>
      </c>
      <c r="P43" s="18">
        <v>0</v>
      </c>
    </row>
    <row r="44" spans="3:16" hidden="1" x14ac:dyDescent="0.25">
      <c r="C44" s="4" t="s">
        <v>34</v>
      </c>
      <c r="D44" s="18">
        <v>0</v>
      </c>
      <c r="E44" s="18">
        <v>0</v>
      </c>
      <c r="F44" s="18">
        <v>0</v>
      </c>
      <c r="G44" s="18">
        <v>0</v>
      </c>
      <c r="H44" s="22"/>
      <c r="I44" s="18">
        <v>0</v>
      </c>
      <c r="J44" s="18">
        <v>0</v>
      </c>
      <c r="K44" s="18">
        <v>0</v>
      </c>
      <c r="M44" s="18">
        <v>0</v>
      </c>
      <c r="N44" s="18">
        <v>0</v>
      </c>
      <c r="O44" s="18">
        <v>0</v>
      </c>
      <c r="P44" s="18">
        <v>0</v>
      </c>
    </row>
    <row r="45" spans="3:16" hidden="1" x14ac:dyDescent="0.25">
      <c r="C45" s="4" t="s">
        <v>35</v>
      </c>
      <c r="D45" s="18">
        <v>0</v>
      </c>
      <c r="E45" s="18">
        <v>0</v>
      </c>
      <c r="F45" s="18">
        <v>0</v>
      </c>
      <c r="G45" s="18">
        <v>0</v>
      </c>
      <c r="H45" s="22"/>
      <c r="I45" s="18">
        <v>0</v>
      </c>
      <c r="J45" s="18">
        <v>0</v>
      </c>
      <c r="K45" s="18">
        <v>0</v>
      </c>
      <c r="M45" s="18">
        <v>0</v>
      </c>
      <c r="N45" s="18">
        <v>0</v>
      </c>
      <c r="O45" s="18">
        <v>0</v>
      </c>
      <c r="P45" s="18">
        <v>0</v>
      </c>
    </row>
    <row r="46" spans="3:16" hidden="1" x14ac:dyDescent="0.25">
      <c r="C46" s="3" t="s">
        <v>36</v>
      </c>
      <c r="D46" s="18">
        <v>0</v>
      </c>
      <c r="E46" s="18">
        <v>0</v>
      </c>
      <c r="F46" s="18">
        <v>0</v>
      </c>
      <c r="G46" s="18">
        <v>0</v>
      </c>
      <c r="H46" s="22"/>
      <c r="I46" s="18">
        <v>0</v>
      </c>
      <c r="J46" s="18">
        <v>0</v>
      </c>
      <c r="K46" s="18">
        <v>0</v>
      </c>
      <c r="M46" s="18">
        <v>0</v>
      </c>
      <c r="N46" s="18">
        <v>0</v>
      </c>
      <c r="O46" s="18">
        <v>0</v>
      </c>
      <c r="P46" s="18">
        <v>0</v>
      </c>
    </row>
    <row r="47" spans="3:16" hidden="1" x14ac:dyDescent="0.25">
      <c r="C47" s="4" t="s">
        <v>37</v>
      </c>
      <c r="D47" s="18">
        <v>0</v>
      </c>
      <c r="E47" s="18">
        <v>0</v>
      </c>
      <c r="F47" s="18">
        <v>0</v>
      </c>
      <c r="G47" s="18">
        <v>0</v>
      </c>
      <c r="H47" s="22"/>
      <c r="I47" s="18">
        <v>0</v>
      </c>
      <c r="J47" s="18">
        <v>0</v>
      </c>
      <c r="K47" s="18">
        <v>0</v>
      </c>
      <c r="M47" s="18">
        <v>0</v>
      </c>
      <c r="N47" s="18">
        <v>0</v>
      </c>
      <c r="O47" s="18">
        <v>0</v>
      </c>
      <c r="P47" s="18">
        <v>0</v>
      </c>
    </row>
    <row r="48" spans="3:16" hidden="1" x14ac:dyDescent="0.25">
      <c r="C48" s="4" t="s">
        <v>38</v>
      </c>
      <c r="D48" s="18">
        <v>0</v>
      </c>
      <c r="E48" s="18">
        <v>0</v>
      </c>
      <c r="F48" s="18">
        <v>0</v>
      </c>
      <c r="G48" s="18">
        <v>0</v>
      </c>
      <c r="H48" s="22"/>
      <c r="I48" s="18">
        <v>0</v>
      </c>
      <c r="J48" s="18">
        <v>0</v>
      </c>
      <c r="K48" s="18">
        <v>0</v>
      </c>
      <c r="M48" s="18">
        <v>0</v>
      </c>
      <c r="N48" s="18">
        <v>0</v>
      </c>
      <c r="O48" s="18">
        <v>0</v>
      </c>
      <c r="P48" s="18">
        <v>0</v>
      </c>
    </row>
    <row r="49" spans="3:17" hidden="1" x14ac:dyDescent="0.25">
      <c r="C49" s="4" t="s">
        <v>39</v>
      </c>
      <c r="D49" s="18">
        <v>0</v>
      </c>
      <c r="E49" s="18">
        <v>0</v>
      </c>
      <c r="F49" s="18">
        <v>0</v>
      </c>
      <c r="G49" s="18">
        <v>0</v>
      </c>
      <c r="H49" s="22"/>
      <c r="I49" s="18">
        <v>0</v>
      </c>
      <c r="J49" s="18">
        <v>0</v>
      </c>
      <c r="K49" s="18">
        <v>0</v>
      </c>
      <c r="M49" s="18">
        <v>0</v>
      </c>
      <c r="N49" s="18">
        <v>0</v>
      </c>
      <c r="O49" s="18">
        <v>0</v>
      </c>
      <c r="P49" s="18">
        <v>0</v>
      </c>
    </row>
    <row r="50" spans="3:17" hidden="1" x14ac:dyDescent="0.25">
      <c r="C50" s="4" t="s">
        <v>40</v>
      </c>
      <c r="D50" s="18">
        <v>0</v>
      </c>
      <c r="E50" s="18">
        <v>0</v>
      </c>
      <c r="F50" s="18">
        <v>0</v>
      </c>
      <c r="G50" s="18">
        <v>0</v>
      </c>
      <c r="H50" s="22"/>
      <c r="I50" s="18">
        <v>0</v>
      </c>
      <c r="J50" s="18">
        <v>0</v>
      </c>
      <c r="K50" s="18">
        <v>0</v>
      </c>
      <c r="M50" s="18">
        <v>0</v>
      </c>
      <c r="N50" s="18">
        <v>0</v>
      </c>
      <c r="O50" s="18">
        <v>0</v>
      </c>
      <c r="P50" s="18">
        <v>0</v>
      </c>
    </row>
    <row r="51" spans="3:17" hidden="1" x14ac:dyDescent="0.25">
      <c r="C51" s="4" t="s">
        <v>41</v>
      </c>
      <c r="D51" s="18">
        <v>0</v>
      </c>
      <c r="E51" s="18">
        <v>0</v>
      </c>
      <c r="F51" s="18">
        <v>0</v>
      </c>
      <c r="G51" s="18">
        <v>0</v>
      </c>
      <c r="H51" s="22"/>
      <c r="I51" s="18">
        <v>0</v>
      </c>
      <c r="J51" s="18">
        <v>0</v>
      </c>
      <c r="K51" s="18">
        <v>0</v>
      </c>
      <c r="M51" s="18">
        <v>0</v>
      </c>
      <c r="N51" s="18">
        <v>0</v>
      </c>
      <c r="O51" s="18">
        <v>0</v>
      </c>
      <c r="P51" s="18">
        <v>0</v>
      </c>
    </row>
    <row r="52" spans="3:17" hidden="1" x14ac:dyDescent="0.25">
      <c r="C52" s="4" t="s">
        <v>42</v>
      </c>
      <c r="D52" s="18">
        <v>0</v>
      </c>
      <c r="E52" s="18">
        <v>0</v>
      </c>
      <c r="F52" s="18">
        <v>0</v>
      </c>
      <c r="G52" s="18">
        <v>0</v>
      </c>
      <c r="H52" s="22"/>
      <c r="I52" s="18">
        <v>0</v>
      </c>
      <c r="J52" s="18">
        <v>0</v>
      </c>
      <c r="K52" s="18">
        <v>0</v>
      </c>
      <c r="M52" s="18">
        <v>0</v>
      </c>
      <c r="N52" s="18">
        <v>0</v>
      </c>
      <c r="O52" s="18">
        <v>0</v>
      </c>
      <c r="P52" s="18">
        <v>0</v>
      </c>
    </row>
    <row r="53" spans="3:17" x14ac:dyDescent="0.25">
      <c r="C53" s="3" t="s">
        <v>43</v>
      </c>
      <c r="D53" s="18">
        <v>0</v>
      </c>
      <c r="E53" s="18">
        <v>0</v>
      </c>
      <c r="F53" s="22">
        <f>+F54+F55+F56+F57+F58</f>
        <v>82600</v>
      </c>
      <c r="G53" s="22">
        <f>+G54+G55+G56+G57+G58+G59+G60+G62</f>
        <v>367489.76</v>
      </c>
      <c r="H53" s="22">
        <f>+H54+H55+H56+H57+H58+H59</f>
        <v>340371.3</v>
      </c>
      <c r="I53" s="22">
        <f>+I54+I55+I56+I57+I58+I59</f>
        <v>259536.79</v>
      </c>
      <c r="J53" s="22">
        <f>+J54+J55+J56+J57+J58+J60+J61+J62</f>
        <v>768022.19000000006</v>
      </c>
      <c r="K53" s="22">
        <f>+K54+K55+K56+K57+K58</f>
        <v>342.2</v>
      </c>
      <c r="L53" s="22">
        <f>+L54+L55+L56+L57+L58</f>
        <v>272746</v>
      </c>
      <c r="M53" s="22">
        <f>+M54+M55+M56+M57+M58+M59+M60+M61+M62</f>
        <v>490884.38</v>
      </c>
      <c r="N53" s="22">
        <f>+N54+N55+N56+N57+N58+N59+N60+N61</f>
        <v>0</v>
      </c>
      <c r="O53" s="22">
        <f>+O54+O55+O56+O57+O58+O59+O62</f>
        <v>0</v>
      </c>
      <c r="P53" s="22">
        <f>+P54+P55+P56+P57+P58+P59+P60+P61+P62+P63+P64+P65</f>
        <v>2581992.62</v>
      </c>
    </row>
    <row r="54" spans="3:17" x14ac:dyDescent="0.25">
      <c r="C54" s="4" t="s">
        <v>44</v>
      </c>
      <c r="D54" s="18">
        <v>0</v>
      </c>
      <c r="E54" s="18">
        <v>0</v>
      </c>
      <c r="F54" s="33">
        <v>59000</v>
      </c>
      <c r="G54" s="33">
        <v>338483</v>
      </c>
      <c r="H54" s="33">
        <v>180254.22</v>
      </c>
      <c r="I54" s="33"/>
      <c r="J54" s="33">
        <v>741240.01</v>
      </c>
      <c r="K54">
        <v>342.2</v>
      </c>
      <c r="L54" s="33"/>
      <c r="M54" s="33">
        <v>172675.84</v>
      </c>
      <c r="N54" s="33"/>
      <c r="O54" s="33"/>
      <c r="P54" s="30">
        <f>SUM(F54:O54)</f>
        <v>1491995.27</v>
      </c>
      <c r="Q54" s="25"/>
    </row>
    <row r="55" spans="3:17" x14ac:dyDescent="0.25">
      <c r="C55" s="4" t="s">
        <v>45</v>
      </c>
      <c r="D55" s="18">
        <v>0</v>
      </c>
      <c r="E55" s="18">
        <v>0</v>
      </c>
      <c r="J55" s="22"/>
      <c r="K55" s="33"/>
      <c r="P55" s="30">
        <f t="shared" ref="P55:P62" si="6">SUM(G55:O55)</f>
        <v>0</v>
      </c>
    </row>
    <row r="56" spans="3:17" x14ac:dyDescent="0.25">
      <c r="C56" s="4" t="s">
        <v>46</v>
      </c>
      <c r="D56" s="18">
        <v>0</v>
      </c>
      <c r="E56" s="18">
        <v>0</v>
      </c>
      <c r="J56" s="22"/>
      <c r="P56" s="30">
        <f t="shared" si="6"/>
        <v>0</v>
      </c>
    </row>
    <row r="57" spans="3:17" x14ac:dyDescent="0.25">
      <c r="C57" s="4" t="s">
        <v>47</v>
      </c>
      <c r="D57" s="18">
        <v>0</v>
      </c>
      <c r="E57" s="18">
        <v>0</v>
      </c>
      <c r="J57" s="22"/>
      <c r="P57" s="30">
        <f t="shared" si="6"/>
        <v>0</v>
      </c>
    </row>
    <row r="58" spans="3:17" x14ac:dyDescent="0.25">
      <c r="C58" s="4" t="s">
        <v>48</v>
      </c>
      <c r="D58" s="18">
        <v>0</v>
      </c>
      <c r="E58" s="18">
        <v>0</v>
      </c>
      <c r="F58" s="33">
        <v>23600</v>
      </c>
      <c r="G58" s="33">
        <v>3481</v>
      </c>
      <c r="H58" s="33">
        <v>160117.07999999999</v>
      </c>
      <c r="I58" s="33">
        <v>259536.79</v>
      </c>
      <c r="J58" s="33">
        <v>26782.18</v>
      </c>
      <c r="K58" s="33"/>
      <c r="L58" s="33">
        <v>272746</v>
      </c>
      <c r="M58" s="33">
        <v>225662.54</v>
      </c>
      <c r="N58" s="33"/>
      <c r="O58" s="33"/>
      <c r="P58" s="30">
        <f>SUM(F58:O58)</f>
        <v>971925.59000000008</v>
      </c>
    </row>
    <row r="59" spans="3:17" x14ac:dyDescent="0.25">
      <c r="C59" s="4" t="s">
        <v>49</v>
      </c>
      <c r="D59" s="18">
        <v>0</v>
      </c>
      <c r="E59" s="18">
        <v>0</v>
      </c>
      <c r="I59" s="33"/>
      <c r="J59" s="30"/>
      <c r="M59" s="33"/>
      <c r="P59" s="30">
        <f t="shared" si="6"/>
        <v>0</v>
      </c>
    </row>
    <row r="60" spans="3:17" x14ac:dyDescent="0.25">
      <c r="C60" s="4" t="s">
        <v>50</v>
      </c>
      <c r="D60" s="18">
        <v>0</v>
      </c>
      <c r="E60" s="18">
        <v>0</v>
      </c>
      <c r="J60" s="30"/>
      <c r="P60" s="30">
        <f t="shared" si="6"/>
        <v>0</v>
      </c>
    </row>
    <row r="61" spans="3:17" x14ac:dyDescent="0.25">
      <c r="C61" s="4" t="s">
        <v>51</v>
      </c>
      <c r="D61" s="18">
        <v>0</v>
      </c>
      <c r="E61" s="18">
        <v>0</v>
      </c>
      <c r="J61" s="30"/>
      <c r="M61" s="33">
        <v>92546</v>
      </c>
      <c r="P61" s="30">
        <f t="shared" si="6"/>
        <v>92546</v>
      </c>
    </row>
    <row r="62" spans="3:17" x14ac:dyDescent="0.25">
      <c r="C62" s="4" t="s">
        <v>52</v>
      </c>
      <c r="D62" s="18">
        <v>0</v>
      </c>
      <c r="E62" s="18">
        <v>0</v>
      </c>
      <c r="G62" s="33">
        <v>25525.759999999998</v>
      </c>
      <c r="J62" s="30"/>
      <c r="M62" s="33"/>
      <c r="P62" s="30">
        <f t="shared" si="6"/>
        <v>25525.759999999998</v>
      </c>
    </row>
    <row r="63" spans="3:17" hidden="1" x14ac:dyDescent="0.25">
      <c r="C63" s="3" t="s">
        <v>53</v>
      </c>
      <c r="D63" s="18">
        <v>0</v>
      </c>
      <c r="E63" s="18">
        <v>0</v>
      </c>
      <c r="F63" s="22">
        <f>+F64+F65+F66</f>
        <v>0</v>
      </c>
      <c r="G63" s="22">
        <f t="shared" ref="G63:O63" si="7">+G64+G65+G66</f>
        <v>0</v>
      </c>
      <c r="H63" s="22">
        <f t="shared" si="7"/>
        <v>0</v>
      </c>
      <c r="I63" s="22">
        <f t="shared" si="7"/>
        <v>0</v>
      </c>
      <c r="J63" s="22">
        <f t="shared" si="7"/>
        <v>0</v>
      </c>
      <c r="K63" s="22">
        <f t="shared" si="7"/>
        <v>0</v>
      </c>
      <c r="L63" s="22">
        <f t="shared" si="7"/>
        <v>0</v>
      </c>
      <c r="M63" s="22">
        <f t="shared" si="7"/>
        <v>0</v>
      </c>
      <c r="N63" s="22">
        <f t="shared" si="7"/>
        <v>0</v>
      </c>
      <c r="O63" s="22">
        <f t="shared" si="7"/>
        <v>0</v>
      </c>
      <c r="P63" s="18">
        <v>0</v>
      </c>
    </row>
    <row r="64" spans="3:17" hidden="1" x14ac:dyDescent="0.25">
      <c r="C64" s="4" t="s">
        <v>54</v>
      </c>
      <c r="D64" s="18">
        <v>0</v>
      </c>
      <c r="E64" s="18">
        <v>0</v>
      </c>
      <c r="F64" s="18">
        <v>0</v>
      </c>
      <c r="G64" s="18">
        <v>0</v>
      </c>
      <c r="H64" s="18">
        <v>0</v>
      </c>
      <c r="I64" s="18">
        <v>0</v>
      </c>
      <c r="J64" s="22">
        <v>0</v>
      </c>
      <c r="K64" s="18">
        <v>0</v>
      </c>
      <c r="L64" s="18">
        <v>0</v>
      </c>
      <c r="M64" s="18">
        <v>0</v>
      </c>
      <c r="N64" s="18">
        <v>0</v>
      </c>
      <c r="O64" s="18">
        <v>0</v>
      </c>
      <c r="P64" s="18">
        <v>0</v>
      </c>
    </row>
    <row r="65" spans="3:16" hidden="1" x14ac:dyDescent="0.25">
      <c r="C65" s="4" t="s">
        <v>55</v>
      </c>
      <c r="D65" s="18">
        <v>0</v>
      </c>
      <c r="E65" s="18">
        <v>0</v>
      </c>
      <c r="F65" s="18">
        <v>0</v>
      </c>
      <c r="G65" s="18">
        <v>0</v>
      </c>
      <c r="H65" s="18">
        <v>0</v>
      </c>
      <c r="I65" s="18">
        <v>0</v>
      </c>
      <c r="J65" s="22">
        <v>0</v>
      </c>
      <c r="K65" s="18">
        <v>0</v>
      </c>
      <c r="L65" s="18">
        <v>0</v>
      </c>
      <c r="M65" s="18">
        <v>0</v>
      </c>
      <c r="N65" s="18">
        <v>0</v>
      </c>
      <c r="O65" s="18">
        <v>0</v>
      </c>
      <c r="P65" s="18">
        <v>0</v>
      </c>
    </row>
    <row r="66" spans="3:16" hidden="1" x14ac:dyDescent="0.25">
      <c r="C66" s="4" t="s">
        <v>56</v>
      </c>
      <c r="D66" s="18">
        <v>0</v>
      </c>
      <c r="E66" s="18">
        <v>0</v>
      </c>
      <c r="P66" s="18">
        <f>SUM(F66:O66)</f>
        <v>0</v>
      </c>
    </row>
    <row r="67" spans="3:16" hidden="1" x14ac:dyDescent="0.25">
      <c r="C67" s="4" t="s">
        <v>57</v>
      </c>
      <c r="D67" s="18">
        <v>0</v>
      </c>
      <c r="E67" s="18">
        <v>0</v>
      </c>
      <c r="F67" s="18">
        <v>0</v>
      </c>
      <c r="G67" s="18">
        <v>0</v>
      </c>
      <c r="H67" s="18">
        <v>0</v>
      </c>
      <c r="I67" s="18">
        <v>0</v>
      </c>
      <c r="J67" s="18">
        <v>0</v>
      </c>
      <c r="K67" s="18">
        <v>0</v>
      </c>
      <c r="L67" s="18">
        <v>0</v>
      </c>
      <c r="M67" s="18">
        <v>0</v>
      </c>
      <c r="N67" s="18">
        <v>0</v>
      </c>
      <c r="O67" s="18">
        <v>0</v>
      </c>
      <c r="P67" s="18">
        <v>0</v>
      </c>
    </row>
    <row r="68" spans="3:16" hidden="1" x14ac:dyDescent="0.25">
      <c r="C68" s="3" t="s">
        <v>58</v>
      </c>
      <c r="D68" s="18">
        <v>0</v>
      </c>
      <c r="E68" s="18">
        <v>0</v>
      </c>
      <c r="F68" s="18">
        <v>0</v>
      </c>
      <c r="G68" s="18">
        <v>0</v>
      </c>
      <c r="H68" s="18">
        <v>0</v>
      </c>
      <c r="I68" s="18">
        <v>0</v>
      </c>
      <c r="J68" s="18">
        <v>0</v>
      </c>
      <c r="K68" s="18">
        <v>0</v>
      </c>
      <c r="L68" s="18">
        <v>0</v>
      </c>
      <c r="M68" s="18">
        <v>0</v>
      </c>
      <c r="N68" s="18">
        <v>0</v>
      </c>
      <c r="O68" s="18">
        <v>0</v>
      </c>
      <c r="P68" s="18">
        <v>0</v>
      </c>
    </row>
    <row r="69" spans="3:16" hidden="1" x14ac:dyDescent="0.25">
      <c r="C69" s="4" t="s">
        <v>59</v>
      </c>
      <c r="D69" s="18">
        <v>0</v>
      </c>
      <c r="E69" s="18">
        <v>0</v>
      </c>
      <c r="F69" s="18">
        <v>0</v>
      </c>
      <c r="G69" s="18">
        <v>0</v>
      </c>
      <c r="H69" s="18">
        <v>0</v>
      </c>
      <c r="I69" s="18">
        <v>0</v>
      </c>
      <c r="J69" s="18">
        <v>0</v>
      </c>
      <c r="K69" s="18">
        <v>0</v>
      </c>
      <c r="L69" s="18">
        <v>0</v>
      </c>
      <c r="M69" s="18">
        <v>0</v>
      </c>
      <c r="N69" s="18">
        <v>0</v>
      </c>
      <c r="O69" s="18">
        <v>0</v>
      </c>
      <c r="P69" s="18">
        <v>0</v>
      </c>
    </row>
    <row r="70" spans="3:16" hidden="1" x14ac:dyDescent="0.25">
      <c r="C70" s="4" t="s">
        <v>60</v>
      </c>
      <c r="D70" s="18">
        <v>0</v>
      </c>
      <c r="E70" s="18">
        <v>0</v>
      </c>
      <c r="F70" s="18">
        <v>0</v>
      </c>
      <c r="G70" s="18">
        <v>0</v>
      </c>
      <c r="H70" s="18">
        <v>0</v>
      </c>
      <c r="I70" s="18">
        <v>0</v>
      </c>
      <c r="J70" s="18">
        <v>0</v>
      </c>
      <c r="K70" s="18">
        <v>0</v>
      </c>
      <c r="L70" s="18">
        <v>0</v>
      </c>
      <c r="M70" s="18">
        <v>0</v>
      </c>
      <c r="N70" s="18">
        <v>0</v>
      </c>
      <c r="O70" s="18">
        <v>0</v>
      </c>
      <c r="P70" s="18">
        <v>0</v>
      </c>
    </row>
    <row r="71" spans="3:16" hidden="1" x14ac:dyDescent="0.25">
      <c r="C71" s="3" t="s">
        <v>61</v>
      </c>
      <c r="D71" s="18">
        <v>0</v>
      </c>
      <c r="E71" s="18">
        <v>0</v>
      </c>
      <c r="F71" s="18">
        <v>0</v>
      </c>
      <c r="G71" s="18">
        <v>0</v>
      </c>
      <c r="H71" s="18">
        <v>0</v>
      </c>
      <c r="I71" s="18">
        <v>0</v>
      </c>
      <c r="J71" s="18">
        <v>0</v>
      </c>
      <c r="K71" s="18">
        <v>0</v>
      </c>
      <c r="L71" s="18">
        <v>0</v>
      </c>
      <c r="M71" s="18">
        <v>0</v>
      </c>
      <c r="N71" s="18">
        <v>0</v>
      </c>
      <c r="O71" s="18">
        <v>0</v>
      </c>
      <c r="P71" s="18">
        <v>0</v>
      </c>
    </row>
    <row r="72" spans="3:16" hidden="1" x14ac:dyDescent="0.25">
      <c r="C72" s="4" t="s">
        <v>62</v>
      </c>
      <c r="D72" s="18">
        <v>0</v>
      </c>
      <c r="E72" s="18">
        <v>0</v>
      </c>
      <c r="F72" s="18">
        <v>0</v>
      </c>
      <c r="G72" s="18">
        <v>0</v>
      </c>
      <c r="H72" s="18">
        <v>0</v>
      </c>
      <c r="I72" s="18">
        <v>0</v>
      </c>
      <c r="J72" s="18">
        <v>0</v>
      </c>
      <c r="K72" s="18">
        <v>0</v>
      </c>
      <c r="L72" s="18">
        <v>0</v>
      </c>
      <c r="M72" s="18">
        <v>0</v>
      </c>
      <c r="N72" s="18">
        <v>0</v>
      </c>
      <c r="O72" s="18">
        <v>0</v>
      </c>
      <c r="P72" s="18">
        <v>0</v>
      </c>
    </row>
    <row r="73" spans="3:16" hidden="1" x14ac:dyDescent="0.25">
      <c r="C73" s="4" t="s">
        <v>63</v>
      </c>
      <c r="D73" s="18">
        <v>0</v>
      </c>
      <c r="E73" s="18">
        <v>0</v>
      </c>
      <c r="F73" s="18">
        <v>0</v>
      </c>
      <c r="G73" s="18">
        <v>0</v>
      </c>
      <c r="H73" s="18">
        <v>0</v>
      </c>
      <c r="I73" s="18">
        <v>0</v>
      </c>
      <c r="J73" s="18">
        <v>0</v>
      </c>
      <c r="K73" s="18">
        <v>0</v>
      </c>
      <c r="L73" s="18">
        <v>0</v>
      </c>
      <c r="M73" s="18">
        <v>0</v>
      </c>
      <c r="N73" s="18">
        <v>0</v>
      </c>
      <c r="O73" s="18">
        <v>0</v>
      </c>
      <c r="P73" s="18">
        <v>0</v>
      </c>
    </row>
    <row r="74" spans="3:16" hidden="1" x14ac:dyDescent="0.25">
      <c r="C74" s="4" t="s">
        <v>64</v>
      </c>
      <c r="D74" s="18">
        <v>0</v>
      </c>
      <c r="E74" s="18">
        <v>0</v>
      </c>
      <c r="F74" s="18">
        <v>0</v>
      </c>
      <c r="G74" s="18">
        <v>0</v>
      </c>
      <c r="H74" s="18">
        <v>0</v>
      </c>
      <c r="I74" s="18">
        <v>0</v>
      </c>
      <c r="J74" s="18">
        <v>0</v>
      </c>
      <c r="K74" s="18">
        <v>0</v>
      </c>
      <c r="L74" s="18">
        <v>0</v>
      </c>
      <c r="M74" s="18">
        <v>0</v>
      </c>
      <c r="N74" s="18">
        <v>0</v>
      </c>
      <c r="O74" s="18">
        <v>0</v>
      </c>
      <c r="P74" s="18">
        <v>0</v>
      </c>
    </row>
    <row r="75" spans="3:16" hidden="1" x14ac:dyDescent="0.25">
      <c r="C75" s="1" t="s">
        <v>67</v>
      </c>
      <c r="D75" s="18">
        <v>0</v>
      </c>
      <c r="E75" s="18">
        <v>0</v>
      </c>
      <c r="F75" s="18">
        <v>0</v>
      </c>
      <c r="G75" s="18">
        <v>0</v>
      </c>
      <c r="H75" s="18">
        <v>0</v>
      </c>
      <c r="I75" s="18">
        <v>0</v>
      </c>
      <c r="J75" s="18">
        <v>0</v>
      </c>
      <c r="K75" s="18">
        <v>0</v>
      </c>
      <c r="L75" s="18">
        <v>0</v>
      </c>
      <c r="M75" s="18">
        <v>0</v>
      </c>
      <c r="N75" s="18">
        <v>0</v>
      </c>
      <c r="O75" s="18">
        <v>0</v>
      </c>
      <c r="P75" s="18">
        <v>0</v>
      </c>
    </row>
    <row r="76" spans="3:16" hidden="1" x14ac:dyDescent="0.25">
      <c r="C76" s="3" t="s">
        <v>112</v>
      </c>
      <c r="D76" s="18">
        <v>0</v>
      </c>
      <c r="E76" s="18">
        <v>0</v>
      </c>
      <c r="F76" s="18">
        <v>0</v>
      </c>
      <c r="G76" s="18">
        <v>0</v>
      </c>
      <c r="H76" s="18">
        <v>0</v>
      </c>
      <c r="I76" s="18">
        <v>0</v>
      </c>
      <c r="J76" s="18">
        <v>0</v>
      </c>
      <c r="K76" s="18">
        <v>0</v>
      </c>
      <c r="L76" s="18">
        <v>0</v>
      </c>
      <c r="M76" s="18">
        <v>0</v>
      </c>
      <c r="N76" s="18">
        <v>0</v>
      </c>
      <c r="O76" s="18">
        <v>0</v>
      </c>
      <c r="P76" s="18">
        <v>0</v>
      </c>
    </row>
    <row r="77" spans="3:16" hidden="1" x14ac:dyDescent="0.25">
      <c r="C77" s="4" t="s">
        <v>69</v>
      </c>
      <c r="D77" s="18">
        <v>0</v>
      </c>
      <c r="E77" s="18">
        <v>0</v>
      </c>
      <c r="F77" s="18">
        <v>0</v>
      </c>
      <c r="G77" s="18">
        <v>0</v>
      </c>
      <c r="H77" s="18">
        <v>0</v>
      </c>
      <c r="I77" s="18">
        <v>0</v>
      </c>
      <c r="J77" s="18">
        <v>0</v>
      </c>
      <c r="K77" s="18">
        <v>0</v>
      </c>
      <c r="L77" s="18">
        <v>0</v>
      </c>
      <c r="M77" s="18">
        <v>0</v>
      </c>
      <c r="N77" s="18">
        <v>0</v>
      </c>
      <c r="O77" s="18">
        <v>0</v>
      </c>
      <c r="P77" s="18">
        <v>0</v>
      </c>
    </row>
    <row r="78" spans="3:16" hidden="1" x14ac:dyDescent="0.25">
      <c r="C78" s="4" t="s">
        <v>70</v>
      </c>
      <c r="D78" s="18">
        <v>0</v>
      </c>
      <c r="E78" s="18">
        <v>0</v>
      </c>
      <c r="F78" s="18">
        <v>0</v>
      </c>
      <c r="G78" s="18">
        <v>0</v>
      </c>
      <c r="H78" s="18">
        <v>0</v>
      </c>
      <c r="I78" s="18">
        <v>0</v>
      </c>
      <c r="J78" s="18">
        <v>0</v>
      </c>
      <c r="K78" s="18">
        <v>0</v>
      </c>
      <c r="L78" s="18">
        <v>0</v>
      </c>
      <c r="M78" s="18">
        <v>0</v>
      </c>
      <c r="N78" s="18">
        <v>0</v>
      </c>
      <c r="O78" s="18">
        <v>0</v>
      </c>
      <c r="P78" s="18">
        <v>0</v>
      </c>
    </row>
    <row r="79" spans="3:16" hidden="1" x14ac:dyDescent="0.25">
      <c r="C79" s="3" t="s">
        <v>71</v>
      </c>
      <c r="D79" s="18">
        <v>0</v>
      </c>
      <c r="E79" s="18">
        <v>0</v>
      </c>
      <c r="F79" s="18">
        <v>0</v>
      </c>
      <c r="G79" s="18">
        <v>0</v>
      </c>
      <c r="H79" s="18">
        <v>0</v>
      </c>
      <c r="I79" s="18">
        <v>0</v>
      </c>
      <c r="J79" s="18">
        <v>0</v>
      </c>
      <c r="K79" s="18">
        <v>0</v>
      </c>
      <c r="L79" s="18">
        <v>0</v>
      </c>
      <c r="M79" s="18">
        <v>0</v>
      </c>
      <c r="N79" s="18">
        <v>0</v>
      </c>
      <c r="O79" s="18">
        <v>0</v>
      </c>
      <c r="P79" s="18">
        <v>0</v>
      </c>
    </row>
    <row r="80" spans="3:16" hidden="1" x14ac:dyDescent="0.25">
      <c r="C80" s="4" t="s">
        <v>72</v>
      </c>
      <c r="D80" s="18">
        <v>0</v>
      </c>
      <c r="E80" s="18">
        <v>0</v>
      </c>
      <c r="F80" s="18">
        <v>0</v>
      </c>
      <c r="G80" s="18">
        <v>0</v>
      </c>
      <c r="H80" s="18">
        <v>0</v>
      </c>
      <c r="I80" s="18">
        <v>0</v>
      </c>
      <c r="J80" s="18">
        <v>0</v>
      </c>
      <c r="K80" s="18">
        <v>0</v>
      </c>
      <c r="L80" s="18">
        <v>0</v>
      </c>
      <c r="M80" s="18">
        <v>0</v>
      </c>
      <c r="N80" s="18">
        <v>0</v>
      </c>
      <c r="O80" s="18">
        <v>0</v>
      </c>
      <c r="P80" s="18">
        <v>0</v>
      </c>
    </row>
    <row r="81" spans="3:20" hidden="1" x14ac:dyDescent="0.25">
      <c r="C81" s="4" t="s">
        <v>73</v>
      </c>
      <c r="D81" s="18">
        <v>0</v>
      </c>
      <c r="E81" s="18">
        <v>0</v>
      </c>
      <c r="F81" s="18">
        <v>0</v>
      </c>
      <c r="G81" s="18">
        <v>0</v>
      </c>
      <c r="H81" s="18">
        <v>0</v>
      </c>
      <c r="I81" s="18">
        <v>0</v>
      </c>
      <c r="J81" s="18">
        <v>0</v>
      </c>
      <c r="K81" s="18">
        <v>0</v>
      </c>
      <c r="L81" s="18">
        <v>0</v>
      </c>
      <c r="M81" s="18">
        <v>0</v>
      </c>
      <c r="N81" s="18">
        <v>0</v>
      </c>
      <c r="O81" s="18">
        <v>0</v>
      </c>
      <c r="P81" s="18">
        <v>0</v>
      </c>
    </row>
    <row r="82" spans="3:20" hidden="1" x14ac:dyDescent="0.25">
      <c r="C82" s="3" t="s">
        <v>74</v>
      </c>
      <c r="D82" s="18">
        <v>0</v>
      </c>
      <c r="E82" s="18">
        <v>0</v>
      </c>
      <c r="F82" s="18">
        <v>0</v>
      </c>
      <c r="G82" s="18">
        <v>0</v>
      </c>
      <c r="H82" s="18">
        <v>0</v>
      </c>
      <c r="I82" s="18">
        <v>0</v>
      </c>
      <c r="J82" s="18">
        <v>0</v>
      </c>
      <c r="K82" s="18">
        <v>0</v>
      </c>
      <c r="L82" s="18">
        <v>0</v>
      </c>
      <c r="M82" s="18">
        <v>0</v>
      </c>
      <c r="N82" s="18">
        <v>0</v>
      </c>
      <c r="O82" s="18">
        <v>0</v>
      </c>
      <c r="P82" s="18">
        <v>0</v>
      </c>
    </row>
    <row r="83" spans="3:20" hidden="1" x14ac:dyDescent="0.25">
      <c r="C83" s="4" t="s">
        <v>75</v>
      </c>
      <c r="D83" s="18">
        <v>0</v>
      </c>
      <c r="E83" s="18">
        <v>0</v>
      </c>
      <c r="F83" s="18">
        <v>0</v>
      </c>
      <c r="G83" s="18">
        <v>0</v>
      </c>
      <c r="H83" s="18">
        <v>0</v>
      </c>
      <c r="I83" s="18">
        <v>0</v>
      </c>
      <c r="J83" s="18">
        <v>0</v>
      </c>
      <c r="K83" s="18">
        <v>0</v>
      </c>
      <c r="L83" s="18">
        <v>0</v>
      </c>
      <c r="M83" s="18">
        <v>0</v>
      </c>
      <c r="N83" s="18">
        <v>0</v>
      </c>
      <c r="O83" s="18">
        <v>0</v>
      </c>
      <c r="P83" s="18">
        <v>0</v>
      </c>
    </row>
    <row r="84" spans="3:20" x14ac:dyDescent="0.25">
      <c r="C84" s="28" t="s">
        <v>65</v>
      </c>
      <c r="D84" s="29">
        <f>+D11+D17</f>
        <v>7494155.5599999996</v>
      </c>
      <c r="E84" s="29">
        <f>+E11+E17+E27</f>
        <v>7929247.1200000001</v>
      </c>
      <c r="F84" s="29">
        <f>+F11+F17+F27+F37+F53</f>
        <v>10047490.879999999</v>
      </c>
      <c r="G84" s="29">
        <f>+G11+G17+G27+G53</f>
        <v>8858786.1899999995</v>
      </c>
      <c r="H84" s="29">
        <f>+H11+H17+H27+H53</f>
        <v>16808837.66</v>
      </c>
      <c r="I84" s="29">
        <f>+I11+I17+I27+I37+I53</f>
        <v>10350989.129999999</v>
      </c>
      <c r="J84" s="29">
        <f>+J11+J17+J27+J37+J53</f>
        <v>10591684.99</v>
      </c>
      <c r="K84" s="29">
        <f>+K11+K17+K27+K37+K53</f>
        <v>11138201.58</v>
      </c>
      <c r="L84" s="29">
        <f>+L11+L17+L27+L53</f>
        <v>11442036.17</v>
      </c>
      <c r="M84" s="29">
        <f>+M11+M17+M27+M53</f>
        <v>13039607.520000001</v>
      </c>
      <c r="N84" s="29">
        <f>+N11+N17+N27+N53</f>
        <v>0</v>
      </c>
      <c r="O84" s="29">
        <f>+O11+O17+O27+O53</f>
        <v>0</v>
      </c>
      <c r="P84" s="29">
        <f>+P53+P27+P17+P11</f>
        <v>107701036.79999998</v>
      </c>
      <c r="Q84" s="26">
        <f>SUM(D84:N84)</f>
        <v>107701036.79999998</v>
      </c>
    </row>
    <row r="85" spans="3:20" x14ac:dyDescent="0.25">
      <c r="T85" s="18"/>
    </row>
    <row r="86" spans="3:20" x14ac:dyDescent="0.25">
      <c r="R86" s="37"/>
    </row>
    <row r="88" spans="3:20" x14ac:dyDescent="0.25">
      <c r="R88" s="38"/>
      <c r="T88" s="25"/>
    </row>
    <row r="90" spans="3:20" x14ac:dyDescent="0.25">
      <c r="C90" t="s">
        <v>141</v>
      </c>
      <c r="K90" s="18" t="s">
        <v>106</v>
      </c>
      <c r="P90" s="18">
        <f>+Q84-P84</f>
        <v>0</v>
      </c>
    </row>
    <row r="91" spans="3:20" x14ac:dyDescent="0.25">
      <c r="C91" s="24" t="s">
        <v>103</v>
      </c>
      <c r="L91" s="18" t="s">
        <v>105</v>
      </c>
    </row>
    <row r="92" spans="3:20" x14ac:dyDescent="0.25">
      <c r="C92" s="27" t="s">
        <v>113</v>
      </c>
      <c r="I92" s="22"/>
      <c r="L92" s="22" t="s">
        <v>137</v>
      </c>
      <c r="R92" s="25"/>
    </row>
    <row r="93" spans="3:20" x14ac:dyDescent="0.25">
      <c r="C93" s="24" t="s">
        <v>138</v>
      </c>
      <c r="L93" s="18" t="s">
        <v>104</v>
      </c>
      <c r="M93"/>
      <c r="N93"/>
      <c r="O93"/>
      <c r="P93"/>
    </row>
    <row r="94" spans="3:20" x14ac:dyDescent="0.25">
      <c r="Q94" s="18"/>
    </row>
    <row r="96" spans="3:20" x14ac:dyDescent="0.25">
      <c r="Q96" s="25"/>
    </row>
    <row r="99" spans="3:17" ht="15.75" thickBot="1" x14ac:dyDescent="0.3">
      <c r="M99"/>
      <c r="N99"/>
      <c r="O99"/>
      <c r="P99"/>
      <c r="Q99" s="25"/>
    </row>
    <row r="100" spans="3:17" ht="15.75" thickBot="1" x14ac:dyDescent="0.3">
      <c r="C100" s="17" t="s">
        <v>95</v>
      </c>
      <c r="M100"/>
      <c r="N100"/>
      <c r="O100"/>
      <c r="P100"/>
    </row>
    <row r="101" spans="3:17" ht="30.75" thickBot="1" x14ac:dyDescent="0.3">
      <c r="C101" s="15" t="s">
        <v>96</v>
      </c>
      <c r="M101"/>
      <c r="N101"/>
      <c r="O101"/>
      <c r="P101"/>
    </row>
    <row r="102" spans="3:17" ht="60.75" thickBot="1" x14ac:dyDescent="0.3">
      <c r="C102" s="16" t="s">
        <v>97</v>
      </c>
      <c r="M102"/>
      <c r="N102"/>
      <c r="O102"/>
      <c r="P102"/>
    </row>
  </sheetData>
  <mergeCells count="5">
    <mergeCell ref="C5:P5"/>
    <mergeCell ref="C6:P6"/>
    <mergeCell ref="C7:P7"/>
    <mergeCell ref="C3:R3"/>
    <mergeCell ref="C4:R4"/>
  </mergeCells>
  <phoneticPr fontId="9" type="noConversion"/>
  <pageMargins left="0.7" right="0.7" top="0.75" bottom="0.75" header="0.3" footer="0.3"/>
  <pageSetup paperSize="5" scale="53" orientation="landscape" horizontalDpi="360" verticalDpi="36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S34"/>
  <sheetViews>
    <sheetView workbookViewId="0">
      <selection activeCell="F28" sqref="F28"/>
    </sheetView>
  </sheetViews>
  <sheetFormatPr baseColWidth="10" defaultRowHeight="15" x14ac:dyDescent="0.25"/>
  <cols>
    <col min="3" max="3" width="23.7109375" customWidth="1"/>
    <col min="4" max="4" width="18.85546875" customWidth="1"/>
    <col min="5" max="5" width="23.7109375" customWidth="1"/>
    <col min="6" max="6" width="18.7109375" customWidth="1"/>
    <col min="7" max="7" width="13.140625" bestFit="1" customWidth="1"/>
    <col min="8" max="9" width="13" customWidth="1"/>
    <col min="10" max="10" width="13.7109375" customWidth="1"/>
  </cols>
  <sheetData>
    <row r="3" spans="1:17" ht="28.5" x14ac:dyDescent="0.25">
      <c r="C3" s="83" t="s">
        <v>100</v>
      </c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</row>
    <row r="4" spans="1:17" ht="18.75" x14ac:dyDescent="0.3">
      <c r="A4" s="82"/>
      <c r="B4" s="82"/>
      <c r="F4" s="85"/>
      <c r="G4" s="85"/>
      <c r="H4" s="85"/>
      <c r="I4" s="85"/>
      <c r="J4" s="85"/>
      <c r="K4" s="85"/>
      <c r="L4" s="85"/>
      <c r="O4" s="42"/>
      <c r="P4" s="42"/>
      <c r="Q4" s="42"/>
    </row>
    <row r="5" spans="1:17" ht="18.75" customHeight="1" x14ac:dyDescent="0.3">
      <c r="A5" s="82"/>
      <c r="B5" s="82"/>
      <c r="F5" s="39"/>
      <c r="G5" s="86" t="s">
        <v>144</v>
      </c>
      <c r="H5" s="86"/>
      <c r="I5" s="86"/>
      <c r="J5" s="86"/>
      <c r="K5" s="39"/>
      <c r="L5" s="80"/>
      <c r="M5" s="80"/>
      <c r="N5" s="80"/>
      <c r="O5" s="42"/>
      <c r="P5" s="42"/>
      <c r="Q5" s="42"/>
    </row>
    <row r="6" spans="1:17" ht="15.75" x14ac:dyDescent="0.25">
      <c r="A6" s="82"/>
      <c r="B6" s="82"/>
      <c r="H6" s="40">
        <v>2023</v>
      </c>
      <c r="L6" s="80"/>
      <c r="M6" s="80"/>
      <c r="N6" s="80"/>
      <c r="O6" s="42"/>
      <c r="P6" s="42"/>
      <c r="Q6" s="42"/>
    </row>
    <row r="7" spans="1:17" x14ac:dyDescent="0.25">
      <c r="A7" s="82"/>
      <c r="B7" s="82"/>
      <c r="L7" s="80"/>
      <c r="M7" s="80"/>
      <c r="N7" s="80"/>
    </row>
    <row r="8" spans="1:17" x14ac:dyDescent="0.25">
      <c r="L8" s="80"/>
      <c r="M8" s="80"/>
      <c r="N8" s="80"/>
    </row>
    <row r="9" spans="1:17" x14ac:dyDescent="0.25">
      <c r="C9" t="s">
        <v>146</v>
      </c>
      <c r="D9" s="41" t="s">
        <v>142</v>
      </c>
      <c r="E9" s="41"/>
      <c r="F9" s="41"/>
      <c r="G9" s="41"/>
      <c r="H9" s="41"/>
    </row>
    <row r="10" spans="1:17" x14ac:dyDescent="0.25">
      <c r="C10" t="s">
        <v>147</v>
      </c>
      <c r="D10" s="81" t="s">
        <v>143</v>
      </c>
      <c r="E10" s="81"/>
      <c r="F10" s="81"/>
      <c r="G10" s="81"/>
      <c r="H10" s="81"/>
    </row>
    <row r="11" spans="1:17" x14ac:dyDescent="0.25">
      <c r="C11" t="s">
        <v>148</v>
      </c>
      <c r="D11" s="41" t="s">
        <v>145</v>
      </c>
      <c r="E11" s="41"/>
      <c r="F11" s="41"/>
      <c r="G11" s="41"/>
      <c r="H11" s="41"/>
    </row>
    <row r="13" spans="1:17" ht="15" customHeight="1" x14ac:dyDescent="0.25">
      <c r="C13" s="23" t="s">
        <v>149</v>
      </c>
      <c r="E13" s="23" t="s">
        <v>154</v>
      </c>
    </row>
    <row r="14" spans="1:17" x14ac:dyDescent="0.25">
      <c r="C14" t="s">
        <v>150</v>
      </c>
      <c r="D14" s="18">
        <v>156000000</v>
      </c>
      <c r="E14" t="s">
        <v>150</v>
      </c>
      <c r="F14" s="18">
        <v>21084863</v>
      </c>
    </row>
    <row r="15" spans="1:17" x14ac:dyDescent="0.25">
      <c r="C15" t="s">
        <v>151</v>
      </c>
      <c r="D15" s="18">
        <v>267969082.74000001</v>
      </c>
      <c r="E15" t="s">
        <v>151</v>
      </c>
      <c r="F15" s="18">
        <v>21084863</v>
      </c>
    </row>
    <row r="16" spans="1:17" x14ac:dyDescent="0.25">
      <c r="C16" t="s">
        <v>152</v>
      </c>
      <c r="D16" s="18">
        <v>234833366.66999999</v>
      </c>
      <c r="E16" t="s">
        <v>153</v>
      </c>
      <c r="F16" s="18">
        <v>9294683.8599999994</v>
      </c>
    </row>
    <row r="17" spans="1:19" x14ac:dyDescent="0.25">
      <c r="C17" t="s">
        <v>153</v>
      </c>
      <c r="D17" s="18">
        <v>61696678.649999999</v>
      </c>
      <c r="F17" s="18"/>
    </row>
    <row r="20" spans="1:19" x14ac:dyDescent="0.25">
      <c r="A20" s="42"/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</row>
    <row r="21" spans="1:19" x14ac:dyDescent="0.25">
      <c r="A21" s="42"/>
      <c r="B21" s="42"/>
      <c r="C21" s="42"/>
      <c r="D21" s="42"/>
      <c r="E21" s="42"/>
      <c r="F21" s="42"/>
      <c r="G21" s="43" t="s">
        <v>156</v>
      </c>
      <c r="H21" s="43" t="s">
        <v>157</v>
      </c>
      <c r="I21" s="43" t="s">
        <v>158</v>
      </c>
      <c r="J21" s="43" t="s">
        <v>159</v>
      </c>
      <c r="K21" s="42"/>
      <c r="L21" s="42"/>
      <c r="M21" s="42"/>
      <c r="N21" s="42"/>
      <c r="O21" s="42"/>
      <c r="P21" s="42"/>
      <c r="Q21" s="42"/>
      <c r="R21" s="42"/>
      <c r="S21" s="42"/>
    </row>
    <row r="22" spans="1:19" x14ac:dyDescent="0.25">
      <c r="A22" s="42"/>
      <c r="B22" s="42"/>
      <c r="C22" s="42"/>
      <c r="D22" s="87" t="s">
        <v>155</v>
      </c>
      <c r="E22" s="87"/>
      <c r="F22" s="87"/>
      <c r="G22" s="50">
        <v>31500</v>
      </c>
      <c r="H22" s="50">
        <v>31284</v>
      </c>
      <c r="I22" s="50">
        <v>32233</v>
      </c>
      <c r="J22" s="50">
        <v>8029</v>
      </c>
      <c r="K22" s="42"/>
      <c r="L22" s="42"/>
      <c r="M22" s="42"/>
      <c r="N22" s="42"/>
      <c r="O22" s="42"/>
      <c r="P22" s="42"/>
      <c r="Q22" s="42"/>
      <c r="R22" s="42"/>
      <c r="S22" s="42"/>
    </row>
    <row r="23" spans="1:19" x14ac:dyDescent="0.25">
      <c r="A23" s="42"/>
      <c r="B23" s="42"/>
      <c r="C23" s="42"/>
      <c r="D23" s="43"/>
      <c r="E23" s="43"/>
      <c r="F23" s="43"/>
      <c r="G23" s="43"/>
      <c r="H23" s="43"/>
      <c r="I23" s="43"/>
      <c r="J23" s="43"/>
      <c r="K23" s="42"/>
      <c r="L23" s="42"/>
      <c r="M23" s="42"/>
      <c r="N23" s="42"/>
      <c r="O23" s="42"/>
      <c r="P23" s="42"/>
      <c r="Q23" s="42"/>
      <c r="R23" s="42"/>
      <c r="S23" s="42"/>
    </row>
    <row r="24" spans="1:19" x14ac:dyDescent="0.25">
      <c r="A24" s="42"/>
      <c r="B24" s="42"/>
      <c r="C24" s="42"/>
      <c r="D24" s="79" t="s">
        <v>160</v>
      </c>
      <c r="E24" s="79"/>
      <c r="F24" s="79"/>
      <c r="G24" s="45">
        <v>5271215.75</v>
      </c>
      <c r="H24" s="45">
        <v>4900000</v>
      </c>
      <c r="I24" s="45">
        <v>4650000</v>
      </c>
      <c r="J24" s="45">
        <v>5271215.75</v>
      </c>
      <c r="K24" s="42"/>
      <c r="L24" s="42"/>
      <c r="M24" s="42"/>
      <c r="N24" s="42"/>
      <c r="O24" s="42"/>
      <c r="P24" s="42"/>
      <c r="Q24" s="42"/>
      <c r="R24" s="42"/>
      <c r="S24" s="42"/>
    </row>
    <row r="25" spans="1:19" x14ac:dyDescent="0.25">
      <c r="A25" s="42"/>
      <c r="B25" s="42"/>
      <c r="C25" s="42"/>
      <c r="D25" s="43"/>
      <c r="E25" s="43"/>
      <c r="F25" s="43"/>
      <c r="G25" s="43"/>
      <c r="H25" s="43"/>
      <c r="I25" s="43"/>
      <c r="J25" s="43"/>
      <c r="K25" s="42"/>
      <c r="L25" s="42"/>
      <c r="M25" s="42"/>
      <c r="N25" s="42"/>
      <c r="O25" s="42"/>
      <c r="P25" s="42"/>
      <c r="Q25" s="42"/>
      <c r="R25" s="42"/>
      <c r="S25" s="42"/>
    </row>
    <row r="26" spans="1:19" x14ac:dyDescent="0.25">
      <c r="A26" s="42"/>
      <c r="B26" s="42"/>
      <c r="C26" s="42"/>
      <c r="D26" s="46"/>
      <c r="E26" s="46"/>
      <c r="F26" s="46" t="s">
        <v>161</v>
      </c>
      <c r="G26" s="50">
        <v>13515</v>
      </c>
      <c r="H26" s="46"/>
      <c r="I26" s="46"/>
      <c r="J26" s="46"/>
      <c r="K26" s="42"/>
      <c r="L26" s="42"/>
      <c r="M26" s="42"/>
      <c r="N26" s="42"/>
      <c r="O26" s="42"/>
      <c r="P26" s="42"/>
      <c r="Q26" s="42"/>
      <c r="R26" s="42"/>
      <c r="S26" s="42"/>
    </row>
    <row r="27" spans="1:19" x14ac:dyDescent="0.25">
      <c r="A27" s="42"/>
      <c r="B27" s="42"/>
      <c r="C27" s="42"/>
      <c r="D27" s="43"/>
      <c r="E27" s="43"/>
      <c r="F27" s="43"/>
      <c r="G27" s="43"/>
      <c r="H27" s="43"/>
      <c r="I27" s="43"/>
      <c r="J27" s="43"/>
      <c r="K27" s="42"/>
      <c r="L27" s="42"/>
      <c r="M27" s="42"/>
      <c r="N27" s="42"/>
      <c r="O27" s="42"/>
      <c r="P27" s="42"/>
      <c r="Q27" s="42"/>
      <c r="R27" s="42"/>
      <c r="S27" s="42"/>
    </row>
    <row r="28" spans="1:19" x14ac:dyDescent="0.25">
      <c r="A28" s="42"/>
      <c r="B28" s="42"/>
      <c r="C28" s="42"/>
      <c r="D28" s="46"/>
      <c r="E28" s="46"/>
      <c r="F28" s="46" t="s">
        <v>162</v>
      </c>
      <c r="G28" s="45">
        <v>4696398.78</v>
      </c>
      <c r="H28" s="45">
        <v>4598287.08</v>
      </c>
      <c r="I28" s="45"/>
      <c r="J28" s="45"/>
      <c r="K28" s="42"/>
      <c r="L28" s="42"/>
      <c r="M28" s="42"/>
      <c r="N28" s="42"/>
      <c r="O28" s="42"/>
      <c r="P28" s="42"/>
      <c r="Q28" s="42"/>
      <c r="R28" s="42"/>
      <c r="S28" s="42"/>
    </row>
    <row r="29" spans="1:19" x14ac:dyDescent="0.25">
      <c r="A29" s="42"/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</row>
    <row r="30" spans="1:19" x14ac:dyDescent="0.25">
      <c r="A30" s="42"/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</row>
    <row r="31" spans="1:19" x14ac:dyDescent="0.25">
      <c r="A31" s="42"/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</row>
    <row r="32" spans="1:19" x14ac:dyDescent="0.25">
      <c r="A32" s="42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</row>
    <row r="33" spans="1:19" x14ac:dyDescent="0.25">
      <c r="A33" s="42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</row>
    <row r="34" spans="1:19" x14ac:dyDescent="0.25">
      <c r="A34" s="42"/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</row>
  </sheetData>
  <mergeCells count="8">
    <mergeCell ref="D24:F24"/>
    <mergeCell ref="L5:N8"/>
    <mergeCell ref="D10:H10"/>
    <mergeCell ref="A4:B7"/>
    <mergeCell ref="C3:P3"/>
    <mergeCell ref="F4:L4"/>
    <mergeCell ref="G5:J5"/>
    <mergeCell ref="D22:F22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S34"/>
  <sheetViews>
    <sheetView topLeftCell="A3" workbookViewId="0">
      <selection activeCell="J16" sqref="J16"/>
    </sheetView>
  </sheetViews>
  <sheetFormatPr baseColWidth="10" defaultRowHeight="15" x14ac:dyDescent="0.25"/>
  <cols>
    <col min="3" max="3" width="23.7109375" customWidth="1"/>
    <col min="4" max="4" width="18.85546875" customWidth="1"/>
    <col min="5" max="5" width="23.7109375" customWidth="1"/>
    <col min="6" max="6" width="18.7109375" customWidth="1"/>
    <col min="7" max="7" width="13.140625" bestFit="1" customWidth="1"/>
    <col min="8" max="9" width="13" customWidth="1"/>
    <col min="10" max="10" width="13.7109375" customWidth="1"/>
  </cols>
  <sheetData>
    <row r="3" spans="1:17" ht="28.5" x14ac:dyDescent="0.25">
      <c r="C3" s="83" t="s">
        <v>100</v>
      </c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</row>
    <row r="4" spans="1:17" ht="18.75" x14ac:dyDescent="0.3">
      <c r="A4" s="82"/>
      <c r="B4" s="82"/>
      <c r="F4" s="85"/>
      <c r="G4" s="85"/>
      <c r="H4" s="85"/>
      <c r="I4" s="85"/>
      <c r="J4" s="85"/>
      <c r="K4" s="85"/>
      <c r="L4" s="85"/>
      <c r="O4" s="42"/>
      <c r="P4" s="42"/>
      <c r="Q4" s="42"/>
    </row>
    <row r="5" spans="1:17" ht="18.75" customHeight="1" x14ac:dyDescent="0.3">
      <c r="A5" s="82"/>
      <c r="B5" s="82"/>
      <c r="F5" s="39"/>
      <c r="G5" s="86" t="s">
        <v>144</v>
      </c>
      <c r="H5" s="86"/>
      <c r="I5" s="86"/>
      <c r="J5" s="86"/>
      <c r="K5" s="39"/>
      <c r="L5" s="80"/>
      <c r="M5" s="80"/>
      <c r="N5" s="80"/>
      <c r="O5" s="42"/>
      <c r="P5" s="42"/>
      <c r="Q5" s="42"/>
    </row>
    <row r="6" spans="1:17" ht="15.75" x14ac:dyDescent="0.25">
      <c r="A6" s="82"/>
      <c r="B6" s="82"/>
      <c r="H6" s="40">
        <v>2023</v>
      </c>
      <c r="L6" s="80"/>
      <c r="M6" s="80"/>
      <c r="N6" s="80"/>
      <c r="O6" s="42"/>
      <c r="P6" s="42"/>
      <c r="Q6" s="42"/>
    </row>
    <row r="7" spans="1:17" x14ac:dyDescent="0.25">
      <c r="A7" s="82"/>
      <c r="B7" s="82"/>
      <c r="L7" s="80"/>
      <c r="M7" s="80"/>
      <c r="N7" s="80"/>
    </row>
    <row r="8" spans="1:17" x14ac:dyDescent="0.25">
      <c r="L8" s="80"/>
      <c r="M8" s="80"/>
      <c r="N8" s="80"/>
    </row>
    <row r="9" spans="1:17" x14ac:dyDescent="0.25">
      <c r="C9" t="s">
        <v>146</v>
      </c>
      <c r="D9" t="s">
        <v>142</v>
      </c>
    </row>
    <row r="10" spans="1:17" x14ac:dyDescent="0.25">
      <c r="C10" t="s">
        <v>147</v>
      </c>
      <c r="D10" t="s">
        <v>163</v>
      </c>
    </row>
    <row r="11" spans="1:17" x14ac:dyDescent="0.25">
      <c r="C11" t="s">
        <v>148</v>
      </c>
      <c r="D11" t="s">
        <v>164</v>
      </c>
    </row>
    <row r="13" spans="1:17" ht="15" customHeight="1" x14ac:dyDescent="0.25">
      <c r="C13" s="23" t="s">
        <v>149</v>
      </c>
      <c r="E13" s="23" t="s">
        <v>154</v>
      </c>
    </row>
    <row r="14" spans="1:17" x14ac:dyDescent="0.25">
      <c r="C14" t="s">
        <v>150</v>
      </c>
      <c r="D14" s="18">
        <v>156000000</v>
      </c>
      <c r="E14" t="s">
        <v>150</v>
      </c>
      <c r="F14" s="33">
        <v>7854551</v>
      </c>
    </row>
    <row r="15" spans="1:17" x14ac:dyDescent="0.25">
      <c r="C15" t="s">
        <v>151</v>
      </c>
      <c r="D15" s="18">
        <v>267969082.74000001</v>
      </c>
      <c r="E15" t="s">
        <v>151</v>
      </c>
      <c r="F15" s="33">
        <v>7854551</v>
      </c>
    </row>
    <row r="16" spans="1:17" x14ac:dyDescent="0.25">
      <c r="C16" t="s">
        <v>152</v>
      </c>
      <c r="D16" s="18">
        <v>239038508.74000001</v>
      </c>
      <c r="E16" t="s">
        <v>153</v>
      </c>
      <c r="F16" s="33">
        <v>3139456.97</v>
      </c>
    </row>
    <row r="17" spans="1:19" x14ac:dyDescent="0.25">
      <c r="C17" t="s">
        <v>153</v>
      </c>
      <c r="D17" s="18">
        <v>36514109.439999998</v>
      </c>
      <c r="F17" s="18"/>
    </row>
    <row r="20" spans="1:19" x14ac:dyDescent="0.25">
      <c r="A20" s="42"/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</row>
    <row r="21" spans="1:19" x14ac:dyDescent="0.25">
      <c r="A21" s="42"/>
      <c r="B21" s="42"/>
      <c r="C21" s="42"/>
      <c r="D21" s="42"/>
      <c r="E21" s="42"/>
      <c r="F21" s="42"/>
      <c r="G21" s="43" t="s">
        <v>156</v>
      </c>
      <c r="H21" s="43" t="s">
        <v>157</v>
      </c>
      <c r="I21" s="43" t="s">
        <v>158</v>
      </c>
      <c r="J21" s="43" t="s">
        <v>159</v>
      </c>
      <c r="K21" s="42"/>
      <c r="L21" s="42"/>
      <c r="M21" s="42"/>
      <c r="N21" s="42"/>
      <c r="O21" s="42"/>
      <c r="P21" s="42"/>
      <c r="Q21" s="42"/>
      <c r="R21" s="42"/>
      <c r="S21" s="42"/>
    </row>
    <row r="22" spans="1:19" x14ac:dyDescent="0.25">
      <c r="A22" s="42"/>
      <c r="B22" s="42"/>
      <c r="C22" s="42"/>
      <c r="D22" s="87" t="s">
        <v>155</v>
      </c>
      <c r="E22" s="87"/>
      <c r="F22" s="87"/>
      <c r="G22" s="44">
        <v>75000</v>
      </c>
      <c r="H22" s="44">
        <v>139108</v>
      </c>
      <c r="I22" s="44">
        <v>40551</v>
      </c>
      <c r="J22" s="44">
        <v>31290</v>
      </c>
      <c r="K22" s="42"/>
      <c r="L22" s="42"/>
      <c r="M22" s="42"/>
      <c r="N22" s="42"/>
      <c r="O22" s="42"/>
      <c r="P22" s="42"/>
      <c r="Q22" s="42"/>
      <c r="R22" s="42"/>
      <c r="S22" s="42"/>
    </row>
    <row r="23" spans="1:19" x14ac:dyDescent="0.25">
      <c r="A23" s="42"/>
      <c r="B23" s="42"/>
      <c r="C23" s="42"/>
      <c r="D23" s="43"/>
      <c r="E23" s="43"/>
      <c r="F23" s="43"/>
      <c r="G23" s="43"/>
      <c r="H23" s="43"/>
      <c r="I23" s="43"/>
      <c r="J23" s="43"/>
      <c r="K23" s="42"/>
      <c r="L23" s="42"/>
      <c r="M23" s="42"/>
      <c r="N23" s="42"/>
      <c r="O23" s="42"/>
      <c r="P23" s="42"/>
      <c r="Q23" s="42"/>
      <c r="R23" s="42"/>
      <c r="S23" s="42"/>
    </row>
    <row r="24" spans="1:19" x14ac:dyDescent="0.25">
      <c r="A24" s="42"/>
      <c r="B24" s="42"/>
      <c r="C24" s="42"/>
      <c r="D24" s="79" t="s">
        <v>160</v>
      </c>
      <c r="E24" s="79"/>
      <c r="F24" s="79"/>
      <c r="G24" s="45">
        <v>1963637.75</v>
      </c>
      <c r="H24" s="45">
        <v>1963637.75</v>
      </c>
      <c r="I24" s="45">
        <v>1850000</v>
      </c>
      <c r="J24" s="45">
        <v>1850000</v>
      </c>
      <c r="K24" s="42"/>
      <c r="L24" s="42"/>
      <c r="M24" s="42"/>
      <c r="N24" s="42"/>
      <c r="O24" s="42"/>
      <c r="P24" s="42"/>
      <c r="Q24" s="42"/>
      <c r="R24" s="42"/>
      <c r="S24" s="42"/>
    </row>
    <row r="25" spans="1:19" x14ac:dyDescent="0.25">
      <c r="A25" s="42"/>
      <c r="B25" s="42"/>
      <c r="C25" s="42"/>
      <c r="D25" s="43"/>
      <c r="E25" s="43"/>
      <c r="F25" s="43"/>
      <c r="G25" s="43"/>
      <c r="H25" s="43"/>
      <c r="I25" s="43"/>
      <c r="J25" s="43"/>
      <c r="K25" s="42"/>
      <c r="L25" s="42"/>
      <c r="M25" s="42"/>
      <c r="N25" s="42"/>
      <c r="O25" s="42"/>
      <c r="P25" s="42"/>
      <c r="Q25" s="42"/>
      <c r="R25" s="42"/>
      <c r="S25" s="42"/>
    </row>
    <row r="26" spans="1:19" x14ac:dyDescent="0.25">
      <c r="A26" s="42"/>
      <c r="B26" s="42"/>
      <c r="C26" s="42"/>
      <c r="D26" s="46"/>
      <c r="E26" s="46"/>
      <c r="F26" s="46" t="s">
        <v>161</v>
      </c>
      <c r="G26" s="51">
        <v>44348</v>
      </c>
      <c r="H26" s="46"/>
      <c r="I26" s="46"/>
      <c r="J26" s="46"/>
      <c r="K26" s="42"/>
      <c r="L26" s="42"/>
      <c r="M26" s="42"/>
      <c r="N26" s="42"/>
      <c r="O26" s="42"/>
      <c r="P26" s="42"/>
      <c r="Q26" s="42"/>
      <c r="R26" s="42"/>
      <c r="S26" s="42"/>
    </row>
    <row r="27" spans="1:19" x14ac:dyDescent="0.25">
      <c r="A27" s="42"/>
      <c r="B27" s="42"/>
      <c r="C27" s="42"/>
      <c r="D27" s="43"/>
      <c r="E27" s="43"/>
      <c r="F27" s="43"/>
      <c r="G27" s="43"/>
      <c r="H27" s="43"/>
      <c r="I27" s="43"/>
      <c r="J27" s="43"/>
      <c r="K27" s="42"/>
      <c r="L27" s="42"/>
      <c r="M27" s="42"/>
      <c r="N27" s="42"/>
      <c r="O27" s="42"/>
      <c r="P27" s="42"/>
      <c r="Q27" s="42"/>
      <c r="R27" s="42"/>
      <c r="S27" s="42"/>
    </row>
    <row r="28" spans="1:19" x14ac:dyDescent="0.25">
      <c r="A28" s="42"/>
      <c r="B28" s="42"/>
      <c r="C28" s="42"/>
      <c r="D28" s="46"/>
      <c r="E28" s="46"/>
      <c r="F28" s="46" t="s">
        <v>162</v>
      </c>
      <c r="G28" s="45">
        <v>1902826.87</v>
      </c>
      <c r="H28" s="51">
        <v>1834848.06</v>
      </c>
      <c r="I28" s="46"/>
      <c r="J28" s="46"/>
      <c r="K28" s="42"/>
      <c r="L28" s="42"/>
      <c r="M28" s="42"/>
      <c r="N28" s="42"/>
      <c r="O28" s="42"/>
      <c r="P28" s="42"/>
      <c r="Q28" s="42"/>
      <c r="R28" s="42"/>
      <c r="S28" s="42"/>
    </row>
    <row r="29" spans="1:19" x14ac:dyDescent="0.25">
      <c r="A29" s="42"/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</row>
    <row r="30" spans="1:19" x14ac:dyDescent="0.25">
      <c r="A30" s="42"/>
      <c r="B30" s="42"/>
      <c r="C30" s="42"/>
      <c r="D30" s="42"/>
      <c r="E30" s="42"/>
      <c r="F30" s="42"/>
      <c r="G30" s="42"/>
      <c r="H30" s="47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</row>
    <row r="31" spans="1:19" x14ac:dyDescent="0.25">
      <c r="A31" s="42"/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</row>
    <row r="32" spans="1:19" x14ac:dyDescent="0.25">
      <c r="A32" s="42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</row>
    <row r="33" spans="1:19" x14ac:dyDescent="0.25">
      <c r="A33" s="42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</row>
    <row r="34" spans="1:19" x14ac:dyDescent="0.25">
      <c r="A34" s="42"/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</row>
  </sheetData>
  <mergeCells count="7">
    <mergeCell ref="D24:F24"/>
    <mergeCell ref="C3:P3"/>
    <mergeCell ref="A4:B7"/>
    <mergeCell ref="F4:L4"/>
    <mergeCell ref="G5:J5"/>
    <mergeCell ref="L5:N8"/>
    <mergeCell ref="D22:F2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P1 Presupuesto Aprobado</vt:lpstr>
      <vt:lpstr>P2 Presupuesto Aprobado-Ejec </vt:lpstr>
      <vt:lpstr>P3 Ejecucion </vt:lpstr>
      <vt:lpstr>Progra. Fisica-Finananciera 4</vt:lpstr>
      <vt:lpstr>Progra. Fisica-Financiera 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RAI</cp:lastModifiedBy>
  <cp:lastPrinted>2023-11-10T16:28:34Z</cp:lastPrinted>
  <dcterms:created xsi:type="dcterms:W3CDTF">2021-07-29T18:58:50Z</dcterms:created>
  <dcterms:modified xsi:type="dcterms:W3CDTF">2023-11-15T14:17:26Z</dcterms:modified>
</cp:coreProperties>
</file>