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8940"/>
  </bookViews>
  <sheets>
    <sheet name="P1 Presupuesto Aprobado" sheetId="1" r:id="rId1"/>
    <sheet name="P2 Presupuesto Aprobado-Ejec " sheetId="2" r:id="rId2"/>
    <sheet name="P3 Ejecucion " sheetId="3" r:id="rId3"/>
    <sheet name="Progra. Fisica-Finananciera 4" sheetId="6" state="hidden" r:id="rId4"/>
    <sheet name="Progra. Fisica-Financiera 5" sheetId="7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D17" i="3"/>
  <c r="E17" i="3"/>
  <c r="F17" i="3"/>
  <c r="G17" i="3"/>
  <c r="H17" i="3"/>
  <c r="I17" i="3"/>
  <c r="J17" i="3"/>
  <c r="K17" i="3"/>
  <c r="L17" i="3"/>
  <c r="M17" i="3"/>
  <c r="N17" i="3"/>
  <c r="P17" i="3"/>
  <c r="P27" i="3"/>
  <c r="O27" i="3"/>
  <c r="N27" i="3"/>
  <c r="M27" i="3"/>
  <c r="L27" i="3"/>
  <c r="K27" i="3"/>
  <c r="J27" i="3"/>
  <c r="I27" i="3"/>
  <c r="H27" i="3"/>
  <c r="G27" i="3"/>
  <c r="F27" i="3"/>
  <c r="P53" i="3"/>
  <c r="O53" i="3"/>
  <c r="N53" i="3"/>
  <c r="M53" i="3"/>
  <c r="L53" i="3"/>
  <c r="K53" i="3"/>
  <c r="J53" i="3"/>
  <c r="I53" i="3"/>
  <c r="H53" i="3"/>
  <c r="G53" i="3"/>
  <c r="F53" i="3"/>
  <c r="D47" i="2"/>
  <c r="C73" i="1" l="1"/>
  <c r="P35" i="3"/>
  <c r="R71" i="2"/>
  <c r="D63" i="2" l="1"/>
  <c r="E63" i="2"/>
  <c r="G63" i="2"/>
  <c r="H63" i="2"/>
  <c r="I63" i="2"/>
  <c r="J63" i="2"/>
  <c r="K63" i="2"/>
  <c r="L63" i="2"/>
  <c r="M63" i="2"/>
  <c r="N63" i="2"/>
  <c r="O63" i="2"/>
  <c r="P63" i="2"/>
  <c r="Q63" i="2"/>
  <c r="R64" i="2"/>
  <c r="R65" i="2"/>
  <c r="R66" i="2"/>
  <c r="R63" i="2" l="1"/>
  <c r="R43" i="2"/>
  <c r="R44" i="2"/>
  <c r="R45" i="2"/>
  <c r="R46" i="2"/>
  <c r="R48" i="2"/>
  <c r="R49" i="2"/>
  <c r="R50" i="2"/>
  <c r="R51" i="2"/>
  <c r="R52" i="2"/>
  <c r="R53" i="2"/>
  <c r="R54" i="2"/>
  <c r="R55" i="2"/>
  <c r="R56" i="2"/>
  <c r="R67" i="2"/>
  <c r="R68" i="2"/>
  <c r="R69" i="2"/>
  <c r="R70" i="2"/>
  <c r="R72" i="2"/>
  <c r="R74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42" i="2"/>
  <c r="C38" i="1" l="1"/>
  <c r="C55" i="1"/>
  <c r="P18" i="3" l="1"/>
  <c r="P23" i="3"/>
  <c r="P16" i="3"/>
  <c r="P12" i="3"/>
  <c r="P54" i="3"/>
  <c r="P58" i="3"/>
  <c r="P36" i="3"/>
  <c r="P34" i="3"/>
  <c r="P33" i="3"/>
  <c r="P32" i="3"/>
  <c r="P30" i="3"/>
  <c r="P28" i="3"/>
  <c r="P13" i="3"/>
  <c r="P14" i="3"/>
  <c r="P15" i="3"/>
  <c r="L84" i="3" l="1"/>
  <c r="J84" i="3" l="1"/>
  <c r="K37" i="3"/>
  <c r="L89" i="2"/>
  <c r="L47" i="2"/>
  <c r="L41" i="2"/>
  <c r="G37" i="3" l="1"/>
  <c r="O17" i="3" l="1"/>
  <c r="J89" i="2"/>
  <c r="G84" i="3" l="1"/>
  <c r="C28" i="1"/>
  <c r="C18" i="1"/>
  <c r="C12" i="1"/>
  <c r="C87" i="1" l="1"/>
  <c r="C92" i="1" s="1"/>
  <c r="E117" i="2"/>
  <c r="P38" i="3" l="1"/>
  <c r="P61" i="3"/>
  <c r="P62" i="3"/>
  <c r="E89" i="2"/>
  <c r="D89" i="2"/>
  <c r="E41" i="2"/>
  <c r="F41" i="2"/>
  <c r="G41" i="2"/>
  <c r="H41" i="2"/>
  <c r="I41" i="2"/>
  <c r="J41" i="2"/>
  <c r="M41" i="2"/>
  <c r="O41" i="2"/>
  <c r="P41" i="2"/>
  <c r="Q41" i="2"/>
  <c r="E47" i="2"/>
  <c r="F47" i="2"/>
  <c r="G47" i="2"/>
  <c r="H47" i="2"/>
  <c r="I47" i="2"/>
  <c r="J47" i="2"/>
  <c r="M47" i="2"/>
  <c r="N47" i="2"/>
  <c r="O47" i="2"/>
  <c r="P47" i="2"/>
  <c r="Q47" i="2"/>
  <c r="D41" i="2"/>
  <c r="Q89" i="2"/>
  <c r="E119" i="2" l="1"/>
  <c r="O84" i="3"/>
  <c r="F119" i="2"/>
  <c r="P59" i="3" l="1"/>
  <c r="P60" i="3"/>
  <c r="P55" i="3"/>
  <c r="P56" i="3"/>
  <c r="P57" i="3"/>
  <c r="P29" i="3"/>
  <c r="P31" i="3"/>
  <c r="P22" i="3"/>
  <c r="P24" i="3"/>
  <c r="P25" i="3"/>
  <c r="P26" i="3"/>
  <c r="P19" i="3"/>
  <c r="P20" i="3"/>
  <c r="P21" i="3"/>
  <c r="P84" i="3" l="1"/>
  <c r="O89" i="2" l="1"/>
  <c r="M84" i="3" l="1"/>
  <c r="N41" i="2" l="1"/>
  <c r="K84" i="3"/>
  <c r="M73" i="2"/>
  <c r="M89" i="2"/>
  <c r="M119" i="2" l="1"/>
  <c r="K41" i="2" l="1"/>
  <c r="K47" i="2"/>
  <c r="R47" i="2" s="1"/>
  <c r="K89" i="2"/>
  <c r="K119" i="2" l="1"/>
  <c r="J119" i="2" l="1"/>
  <c r="H84" i="3"/>
  <c r="I89" i="2" l="1"/>
  <c r="C46" i="2" l="1"/>
  <c r="C18" i="3"/>
  <c r="D84" i="3" l="1"/>
  <c r="R41" i="2"/>
  <c r="N84" i="3"/>
  <c r="O63" i="3" l="1"/>
  <c r="Q73" i="2" l="1"/>
  <c r="Q119" i="2" s="1"/>
  <c r="B28" i="1"/>
  <c r="P89" i="2" l="1"/>
  <c r="N89" i="2"/>
  <c r="H89" i="2"/>
  <c r="P73" i="2"/>
  <c r="O73" i="2"/>
  <c r="O119" i="2" s="1"/>
  <c r="L73" i="2"/>
  <c r="L119" i="2" s="1"/>
  <c r="I73" i="2"/>
  <c r="I119" i="2" s="1"/>
  <c r="H73" i="2"/>
  <c r="E73" i="2"/>
  <c r="D99" i="2"/>
  <c r="D73" i="2"/>
  <c r="D119" i="2" s="1"/>
  <c r="B65" i="1"/>
  <c r="B38" i="1"/>
  <c r="B55" i="1"/>
  <c r="B18" i="1"/>
  <c r="B12" i="1"/>
  <c r="H119" i="2" l="1"/>
  <c r="R89" i="2"/>
  <c r="R73" i="2"/>
  <c r="G119" i="2"/>
  <c r="P119" i="2"/>
  <c r="N88" i="2"/>
  <c r="B87" i="1"/>
  <c r="J37" i="3"/>
  <c r="I37" i="3"/>
  <c r="I84" i="3" s="1"/>
  <c r="M37" i="3"/>
  <c r="N37" i="3"/>
  <c r="O37" i="3"/>
  <c r="F37" i="3"/>
  <c r="F84" i="3" s="1"/>
  <c r="E27" i="3"/>
  <c r="E84" i="3" s="1"/>
  <c r="N87" i="2" l="1"/>
  <c r="R88" i="2"/>
  <c r="P37" i="3"/>
  <c r="N86" i="2" l="1"/>
  <c r="R87" i="2"/>
  <c r="F63" i="3"/>
  <c r="H63" i="3"/>
  <c r="I63" i="3"/>
  <c r="G63" i="3"/>
  <c r="K63" i="3"/>
  <c r="J63" i="3"/>
  <c r="M63" i="3"/>
  <c r="N63" i="3"/>
  <c r="P66" i="3"/>
  <c r="L63" i="3"/>
  <c r="N85" i="2" l="1"/>
  <c r="R86" i="2"/>
  <c r="N84" i="2" l="1"/>
  <c r="R85" i="2"/>
  <c r="N83" i="2" l="1"/>
  <c r="R84" i="2"/>
  <c r="N82" i="2" l="1"/>
  <c r="R83" i="2"/>
  <c r="N81" i="2" l="1"/>
  <c r="R82" i="2"/>
  <c r="N80" i="2" l="1"/>
  <c r="R81" i="2"/>
  <c r="N79" i="2" l="1"/>
  <c r="R80" i="2"/>
  <c r="N78" i="2" l="1"/>
  <c r="R79" i="2"/>
  <c r="N77" i="2" l="1"/>
  <c r="R78" i="2"/>
  <c r="N76" i="2" l="1"/>
  <c r="R77" i="2"/>
  <c r="N75" i="2" l="1"/>
  <c r="R76" i="2"/>
  <c r="N119" i="2" l="1"/>
  <c r="R119" i="2" s="1"/>
  <c r="R75" i="2"/>
</calcChain>
</file>

<file path=xl/sharedStrings.xml><?xml version="1.0" encoding="utf-8"?>
<sst xmlns="http://schemas.openxmlformats.org/spreadsheetml/2006/main" count="393" uniqueCount="176">
  <si>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</si>
  <si>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</si>
  <si>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</si>
  <si>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</si>
  <si>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</si>
  <si>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</si>
  <si>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</si>
  <si>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</si>
  <si>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</si>
  <si>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</si>
  <si>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</si>
  <si>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</si>
  <si>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</si>
  <si>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</si>
  <si>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</si>
  <si>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</si>
  <si>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</si>
  <si>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</si>
  <si>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</si>
  <si>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</si>
  <si>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</si>
  <si>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</si>
  <si>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</si>
  <si>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</si>
  <si>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</si>
  <si>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</si>
  <si>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</si>
  <si>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</si>
  <si>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</si>
  <si>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</si>
  <si>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</si>
  <si>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</si>
  <si>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</si>
  <si>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</si>
  <si>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</si>
  <si>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</si>
  <si>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</si>
  <si>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</si>
  <si>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</si>
  <si>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</si>
  <si>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</si>
  <si>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</si>
  <si>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</si>
  <si>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</si>
  <si>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</si>
  <si>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</si>
  <si>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</si>
  <si>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</si>
  <si>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</si>
  <si>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</si>
  <si>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</si>
  <si>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</si>
  <si>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</si>
  <si>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</si>
  <si>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</si>
  <si>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</si>
  <si>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</si>
  <si>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</si>
  <si>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</si>
  <si>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</si>
  <si>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</si>
  <si>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</si>
  <si>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</si>
  <si>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</si>
  <si>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</si>
  <si>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</si>
  <si>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</si>
  <si>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</si>
  <si>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</si>
  <si>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</si>
  <si>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</si>
  <si>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</si>
  <si>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</si>
  <si>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</si>
  <si>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</si>
  <si>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</si>
  <si>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</si>
  <si>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</si>
  <si>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</si>
  <si>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</si>
  <si>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</si>
  <si>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</si>
  <si>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</si>
  <si>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</si>
  <si>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</si>
  <si>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</si>
  <si>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</si>
  <si>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</si>
  <si>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</si>
  <si>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</si>
  <si>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</si>
  <si>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</si>
  <si>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</si>
  <si>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</si>
  <si>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</si>
  <si>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</si>
  <si>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</si>
  <si>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</si>
  <si>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</si>
  <si>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</si>
  <si>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</si>
  <si>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</si>
  <si>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</si>
  <si>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</si>
  <si>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</si>
  <si>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</si>
  <si>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</si>
  <si>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</si>
  <si>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</si>
  <si>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</si>
  <si>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</si>
  <si>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</si>
  <si>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</si>
  <si>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</si>
  <si>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2.2 - CONTRATACION DE SERVICIOS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</si>
  <si>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</si>
  <si>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</si>
  <si>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</si>
  <si>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</si>
  <si>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</si>
  <si>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</si>
  <si>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</si>
  <si>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</si>
  <si>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</si>
  <si>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</si>
  <si>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</si>
  <si>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</si>
  <si>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</si>
  <si>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</si>
  <si>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</si>
  <si>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</si>
  <si>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</si>
  <si>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</si>
  <si>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Otros Ingresos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</si>
  <si>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</si>
  <si>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</si>
  <si>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</si>
  <si>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</si>
  <si>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</si>
  <si>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</si>
  <si>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</si>
  <si>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</si>
  <si>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</si>
  <si>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</si>
  <si>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</si>
  <si>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</si>
  <si>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</si>
  <si>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</si>
  <si>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</si>
  <si>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</si>
  <si>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</si>
  <si>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</si>
  <si>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</si>
  <si>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</si>
  <si>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</si>
  <si>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</si>
  <si>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</si>
  <si>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</si>
  <si>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</si>
  <si>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</si>
  <si>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</si>
  <si>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</si>
  <si>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</si>
  <si>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</si>
  <si>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</si>
  <si>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2.7.1 - OBRAS Y EDIFICACIONES</t>
  </si>
  <si>
    <t xml:space="preserve">2.7 - OBRAS </t>
  </si>
  <si>
    <t>2.4.7 TRANSFERENCIAS CORRIENTES AL SECTOR EXTERNO</t>
  </si>
  <si>
    <t>Ventas de Boletas Exposicion Plantas y Flores</t>
  </si>
  <si>
    <t>Exposicion de Orquideas 2023</t>
  </si>
  <si>
    <t>Otros Alquileres y Dep.  Cuenta General</t>
  </si>
  <si>
    <t>Otros</t>
  </si>
  <si>
    <t>Fondo Reponible</t>
  </si>
  <si>
    <t>Aportes Donaciones P/Festival</t>
  </si>
  <si>
    <t>RALLY ECOLOGICO</t>
  </si>
  <si>
    <t>INGRESOS ENERO -NOVIEMBRE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</si>
</sst>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center" vertical="top" wrapText="1" readingOrder="1"/>
    </xf>
    <xf numFmtId="164" fontId="3" fillId="0" borderId="0" xfId="0" applyNumberFormat="1" applyFont="1"/>
    <xf numFmtId="43" fontId="0" fillId="0" borderId="0" xfId="1" applyFont="1" applyFill="1" applyBorder="1"/>
    <xf numFmtId="0" fontId="11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7" borderId="0" xfId="0" applyNumberFormat="1" applyFont="1" applyFill="1" applyAlignment="1">
      <alignment horizontal="center"/>
    </xf>
    <xf numFmtId="43" fontId="3" fillId="7" borderId="0" xfId="1" applyFont="1" applyFill="1" applyAlignment="1"/>
    <xf numFmtId="0" fontId="3" fillId="7" borderId="0" xfId="0" applyFont="1" applyFill="1" applyAlignment="1"/>
    <xf numFmtId="43" fontId="0" fillId="0" borderId="0" xfId="0" applyNumberFormat="1" applyAlignment="1"/>
    <xf numFmtId="0" fontId="0" fillId="0" borderId="0" xfId="0" applyBorder="1"/>
    <xf numFmtId="4" fontId="3" fillId="0" borderId="0" xfId="0" applyNumberFormat="1" applyFont="1"/>
    <xf numFmtId="43" fontId="3" fillId="7" borderId="0" xfId="1" applyFont="1" applyFill="1" applyAlignment="1">
      <alignment horizontal="center"/>
    </xf>
    <xf numFmtId="4" fontId="3" fillId="7" borderId="0" xfId="0" applyNumberFormat="1" applyFont="1" applyFill="1" applyAlignment="1"/>
    <xf numFmtId="4" fontId="0" fillId="0" borderId="0" xfId="0" applyNumberFormat="1" applyFont="1"/>
    <xf numFmtId="0" fontId="7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43" fontId="3" fillId="6" borderId="12" xfId="1" applyFont="1" applyFill="1" applyBorder="1"/>
    <xf numFmtId="164" fontId="3" fillId="6" borderId="12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right"/>
    </xf>
    <xf numFmtId="43" fontId="7" fillId="0" borderId="14" xfId="1" applyFont="1" applyBorder="1" applyAlignment="1">
      <alignment horizontal="center" vertical="top" wrapText="1" readingOrder="1"/>
    </xf>
    <xf numFmtId="43" fontId="7" fillId="0" borderId="15" xfId="1" applyFont="1" applyBorder="1" applyAlignment="1">
      <alignment horizontal="center" vertical="top" wrapText="1" readingOrder="1"/>
    </xf>
    <xf numFmtId="43" fontId="0" fillId="0" borderId="14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3" fontId="10" fillId="0" borderId="12" xfId="1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3" fillId="7" borderId="0" xfId="0" applyFont="1" applyFill="1" applyAlignment="1">
      <alignment horizontal="left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42911" y="508635"/>
          <a:ext cx="150494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1" y="451485"/>
          <a:ext cx="1804035" cy="8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142876</xdr:colOff>
      <xdr:row>1</xdr:row>
      <xdr:rowOff>0</xdr:rowOff>
    </xdr:from>
    <xdr:to>
      <xdr:col>2</xdr:col>
      <xdr:colOff>2495550</xdr:colOff>
      <xdr:row>6</xdr:row>
      <xdr:rowOff>190500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90500"/>
          <a:ext cx="2352674" cy="1409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559254</xdr:colOff>
      <xdr:row>1</xdr:row>
      <xdr:rowOff>8164</xdr:rowOff>
    </xdr:from>
    <xdr:to>
      <xdr:col>13</xdr:col>
      <xdr:colOff>176579</xdr:colOff>
      <xdr:row>4</xdr:row>
      <xdr:rowOff>118381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7229" y="198664"/>
          <a:ext cx="1931900" cy="9293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1"/>
  <sheetViews>
    <sheetView showGridLines="0" tabSelected="1" zoomScaleNormal="100" workbookViewId="0">
      <selection activeCell="C89" sqref="C89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60" t="s">
        <v>100</v>
      </c>
      <c r="B3" s="61"/>
      <c r="C3" s="61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58" t="s">
        <v>101</v>
      </c>
      <c r="B4" s="59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67">
        <v>2023</v>
      </c>
      <c r="B5" s="68"/>
      <c r="C5" s="6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62" t="s">
        <v>76</v>
      </c>
      <c r="B6" s="63"/>
      <c r="C6" s="63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62" t="s">
        <v>77</v>
      </c>
      <c r="B7" s="63"/>
      <c r="C7" s="63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64" t="s">
        <v>66</v>
      </c>
      <c r="B9" s="65" t="s">
        <v>94</v>
      </c>
      <c r="C9" s="65" t="s">
        <v>93</v>
      </c>
      <c r="D9" s="6"/>
    </row>
    <row r="10" spans="1:14" ht="23.25" customHeight="1" x14ac:dyDescent="0.25">
      <c r="A10" s="64"/>
      <c r="B10" s="66"/>
      <c r="C10" s="66"/>
      <c r="D10" s="6"/>
    </row>
    <row r="11" spans="1:14" x14ac:dyDescent="0.25">
      <c r="A11" s="1" t="s">
        <v>0</v>
      </c>
      <c r="B11" s="21"/>
      <c r="C11" s="21"/>
      <c r="D11" s="6"/>
    </row>
    <row r="12" spans="1:14" x14ac:dyDescent="0.25">
      <c r="A12" s="3" t="s">
        <v>1</v>
      </c>
      <c r="B12" s="22">
        <f>+B13+B14+B15+B16+B17</f>
        <v>107287289</v>
      </c>
      <c r="C12" s="22">
        <f>+C13+C14+C15+C16+C17</f>
        <v>116687989</v>
      </c>
      <c r="D12" s="6"/>
    </row>
    <row r="13" spans="1:14" x14ac:dyDescent="0.25">
      <c r="A13" s="4" t="s">
        <v>2</v>
      </c>
      <c r="B13" s="33">
        <v>79934500</v>
      </c>
      <c r="C13" s="33">
        <v>89433726</v>
      </c>
      <c r="D13" s="6"/>
    </row>
    <row r="14" spans="1:14" x14ac:dyDescent="0.25">
      <c r="A14" s="4" t="s">
        <v>3</v>
      </c>
      <c r="B14" s="33">
        <v>14360000</v>
      </c>
      <c r="C14" s="33">
        <v>12741094</v>
      </c>
      <c r="D14" s="6"/>
    </row>
    <row r="15" spans="1:14" x14ac:dyDescent="0.25">
      <c r="A15" s="4" t="s">
        <v>4</v>
      </c>
      <c r="B15" s="33">
        <v>360000</v>
      </c>
      <c r="C15" s="33"/>
      <c r="D15" s="6"/>
    </row>
    <row r="16" spans="1:14" x14ac:dyDescent="0.25">
      <c r="A16" s="4" t="s">
        <v>5</v>
      </c>
      <c r="B16" s="33">
        <v>3584863</v>
      </c>
      <c r="C16" s="33">
        <v>3234863</v>
      </c>
      <c r="D16" s="6"/>
    </row>
    <row r="17" spans="1:4" x14ac:dyDescent="0.25">
      <c r="A17" s="4" t="s">
        <v>6</v>
      </c>
      <c r="B17" s="33">
        <v>9047926</v>
      </c>
      <c r="C17" s="33">
        <v>11278306</v>
      </c>
      <c r="D17" s="6"/>
    </row>
    <row r="18" spans="1:4" x14ac:dyDescent="0.25">
      <c r="A18" s="3" t="s">
        <v>7</v>
      </c>
      <c r="B18" s="22">
        <f>+B19+B20+B21+B22+B23+B24+B25+B26+B27</f>
        <v>23852300</v>
      </c>
      <c r="C18" s="22">
        <f>+C19+C20+C21+C22+C23+C24+C25+C26+C27</f>
        <v>30871545</v>
      </c>
      <c r="D18" s="6"/>
    </row>
    <row r="19" spans="1:4" x14ac:dyDescent="0.25">
      <c r="A19" s="4" t="s">
        <v>8</v>
      </c>
      <c r="B19" s="33">
        <v>10142000</v>
      </c>
      <c r="C19" s="33">
        <v>10142000</v>
      </c>
      <c r="D19" s="6"/>
    </row>
    <row r="20" spans="1:4" x14ac:dyDescent="0.25">
      <c r="A20" s="4" t="s">
        <v>9</v>
      </c>
      <c r="B20" s="33">
        <v>1400000</v>
      </c>
      <c r="C20" s="33">
        <v>1125000</v>
      </c>
      <c r="D20" s="6"/>
    </row>
    <row r="21" spans="1:4" x14ac:dyDescent="0.25">
      <c r="A21" s="4" t="s">
        <v>10</v>
      </c>
      <c r="B21" s="33">
        <v>1350000</v>
      </c>
      <c r="C21" s="33">
        <v>1925000</v>
      </c>
      <c r="D21" s="6"/>
    </row>
    <row r="22" spans="1:4" x14ac:dyDescent="0.25">
      <c r="A22" s="4" t="s">
        <v>11</v>
      </c>
      <c r="B22" s="33">
        <v>220000</v>
      </c>
      <c r="C22" s="33">
        <v>220945</v>
      </c>
      <c r="D22" s="6"/>
    </row>
    <row r="23" spans="1:4" x14ac:dyDescent="0.25">
      <c r="A23" s="4" t="s">
        <v>12</v>
      </c>
      <c r="B23" s="33">
        <v>215000</v>
      </c>
      <c r="C23" s="33">
        <v>966500</v>
      </c>
    </row>
    <row r="24" spans="1:4" x14ac:dyDescent="0.25">
      <c r="A24" s="4" t="s">
        <v>13</v>
      </c>
      <c r="B24" s="33">
        <v>850000</v>
      </c>
      <c r="C24" s="33">
        <v>1141000</v>
      </c>
    </row>
    <row r="25" spans="1:4" x14ac:dyDescent="0.25">
      <c r="A25" s="4" t="s">
        <v>14</v>
      </c>
      <c r="B25" s="33">
        <v>550000</v>
      </c>
      <c r="C25" s="33">
        <v>2078800</v>
      </c>
    </row>
    <row r="26" spans="1:4" x14ac:dyDescent="0.25">
      <c r="A26" s="4" t="s">
        <v>15</v>
      </c>
      <c r="B26" s="33">
        <v>2275300</v>
      </c>
      <c r="C26" s="33">
        <v>5356300</v>
      </c>
    </row>
    <row r="27" spans="1:4" x14ac:dyDescent="0.25">
      <c r="A27" s="4" t="s">
        <v>16</v>
      </c>
      <c r="B27" s="33">
        <v>6850000</v>
      </c>
      <c r="C27" s="33">
        <v>7916000</v>
      </c>
    </row>
    <row r="28" spans="1:4" x14ac:dyDescent="0.25">
      <c r="A28" s="3" t="s">
        <v>17</v>
      </c>
      <c r="B28" s="22">
        <f>+B29+B30+B31+B32+B33+B34+B35+B36+B37</f>
        <v>20339491</v>
      </c>
      <c r="C28" s="22">
        <f>+C29+C30+C31+C32+C33+C34+C35+C36+C37</f>
        <v>36878421</v>
      </c>
    </row>
    <row r="29" spans="1:4" x14ac:dyDescent="0.25">
      <c r="A29" s="4" t="s">
        <v>18</v>
      </c>
      <c r="B29" s="33">
        <v>495000</v>
      </c>
      <c r="C29" s="33">
        <v>2392500</v>
      </c>
    </row>
    <row r="30" spans="1:4" x14ac:dyDescent="0.25">
      <c r="A30" s="4" t="s">
        <v>19</v>
      </c>
      <c r="B30" s="33">
        <v>1615000</v>
      </c>
      <c r="C30" s="33">
        <v>1921000</v>
      </c>
    </row>
    <row r="31" spans="1:4" x14ac:dyDescent="0.25">
      <c r="A31" s="4" t="s">
        <v>20</v>
      </c>
      <c r="B31" s="33">
        <v>2050000</v>
      </c>
      <c r="C31" s="33">
        <v>2360245</v>
      </c>
    </row>
    <row r="32" spans="1:4" x14ac:dyDescent="0.25">
      <c r="A32" s="4" t="s">
        <v>21</v>
      </c>
      <c r="B32" s="33">
        <v>40000</v>
      </c>
      <c r="C32" s="33">
        <v>62101</v>
      </c>
    </row>
    <row r="33" spans="1:3" x14ac:dyDescent="0.25">
      <c r="A33" s="4" t="s">
        <v>22</v>
      </c>
      <c r="B33" s="33">
        <v>660000</v>
      </c>
      <c r="C33" s="33">
        <v>1950000</v>
      </c>
    </row>
    <row r="34" spans="1:3" x14ac:dyDescent="0.25">
      <c r="A34" s="4" t="s">
        <v>23</v>
      </c>
      <c r="B34" s="33">
        <v>1923917</v>
      </c>
      <c r="C34" s="33">
        <v>5109602</v>
      </c>
    </row>
    <row r="35" spans="1:3" x14ac:dyDescent="0.25">
      <c r="A35" s="4" t="s">
        <v>24</v>
      </c>
      <c r="B35" s="33">
        <v>6215000</v>
      </c>
      <c r="C35" s="33">
        <v>10031862</v>
      </c>
    </row>
    <row r="36" spans="1:3" x14ac:dyDescent="0.25">
      <c r="A36" s="4" t="s">
        <v>25</v>
      </c>
    </row>
    <row r="37" spans="1:3" x14ac:dyDescent="0.25">
      <c r="A37" s="4" t="s">
        <v>26</v>
      </c>
      <c r="B37" s="33">
        <v>7340574</v>
      </c>
      <c r="C37" s="33">
        <v>13051111</v>
      </c>
    </row>
    <row r="38" spans="1:3" x14ac:dyDescent="0.25">
      <c r="A38" s="3" t="s">
        <v>27</v>
      </c>
      <c r="B38" s="22">
        <f>+B39</f>
        <v>310000</v>
      </c>
      <c r="C38" s="22">
        <f>+C39+C54</f>
        <v>310000</v>
      </c>
    </row>
    <row r="39" spans="1:3" x14ac:dyDescent="0.25">
      <c r="A39" s="4" t="s">
        <v>28</v>
      </c>
      <c r="B39" s="18">
        <v>310000</v>
      </c>
      <c r="C39" s="33">
        <v>260000</v>
      </c>
    </row>
    <row r="40" spans="1:3" hidden="1" x14ac:dyDescent="0.25">
      <c r="A40" s="4" t="s">
        <v>29</v>
      </c>
    </row>
    <row r="41" spans="1:3" hidden="1" x14ac:dyDescent="0.25">
      <c r="A41" s="4" t="s">
        <v>30</v>
      </c>
    </row>
    <row r="42" spans="1:3" hidden="1" x14ac:dyDescent="0.25">
      <c r="A42" s="4" t="s">
        <v>31</v>
      </c>
    </row>
    <row r="43" spans="1:3" hidden="1" x14ac:dyDescent="0.25">
      <c r="A43" s="4" t="s">
        <v>32</v>
      </c>
    </row>
    <row r="44" spans="1:3" hidden="1" x14ac:dyDescent="0.25">
      <c r="A44" s="4" t="s">
        <v>33</v>
      </c>
    </row>
    <row r="45" spans="1:3" hidden="1" x14ac:dyDescent="0.25">
      <c r="A45" s="4" t="s">
        <v>34</v>
      </c>
    </row>
    <row r="46" spans="1:3" hidden="1" x14ac:dyDescent="0.25">
      <c r="A46" s="4" t="s">
        <v>35</v>
      </c>
    </row>
    <row r="47" spans="1:3" hidden="1" x14ac:dyDescent="0.25">
      <c r="A47" s="3" t="s">
        <v>36</v>
      </c>
    </row>
    <row r="48" spans="1:3" hidden="1" x14ac:dyDescent="0.25">
      <c r="A48" s="4" t="s">
        <v>37</v>
      </c>
    </row>
    <row r="49" spans="1:10" hidden="1" x14ac:dyDescent="0.25">
      <c r="A49" s="4" t="s">
        <v>38</v>
      </c>
    </row>
    <row r="50" spans="1:10" hidden="1" x14ac:dyDescent="0.25">
      <c r="A50" s="4" t="s">
        <v>39</v>
      </c>
    </row>
    <row r="51" spans="1:10" hidden="1" x14ac:dyDescent="0.25">
      <c r="A51" s="4" t="s">
        <v>40</v>
      </c>
    </row>
    <row r="52" spans="1:10" hidden="1" x14ac:dyDescent="0.25">
      <c r="A52" s="4" t="s">
        <v>41</v>
      </c>
    </row>
    <row r="53" spans="1:10" hidden="1" x14ac:dyDescent="0.25">
      <c r="A53" s="4" t="s">
        <v>42</v>
      </c>
      <c r="B53" s="18">
        <v>0</v>
      </c>
      <c r="C53" s="18">
        <v>0</v>
      </c>
    </row>
    <row r="54" spans="1:10" x14ac:dyDescent="0.25">
      <c r="A54" s="4" t="s">
        <v>167</v>
      </c>
      <c r="C54" s="18">
        <v>50000</v>
      </c>
    </row>
    <row r="55" spans="1:10" x14ac:dyDescent="0.25">
      <c r="A55" s="3" t="s">
        <v>43</v>
      </c>
      <c r="B55" s="22">
        <f>+B56+B57+B58+B59+B60+B61+B62+B63+B64</f>
        <v>4210920</v>
      </c>
      <c r="C55" s="22">
        <f>+C56+C57+C58+C59+C60+C61+C62+C63+C64</f>
        <v>34966770</v>
      </c>
    </row>
    <row r="56" spans="1:10" x14ac:dyDescent="0.25">
      <c r="A56" s="4" t="s">
        <v>44</v>
      </c>
      <c r="B56" s="33">
        <v>2604500</v>
      </c>
      <c r="C56" s="33">
        <v>9231840</v>
      </c>
    </row>
    <row r="57" spans="1:10" x14ac:dyDescent="0.25">
      <c r="A57" s="4" t="s">
        <v>45</v>
      </c>
      <c r="B57" s="33">
        <v>494342</v>
      </c>
      <c r="C57" s="33">
        <v>1202842</v>
      </c>
    </row>
    <row r="58" spans="1:10" x14ac:dyDescent="0.25">
      <c r="A58" s="4" t="s">
        <v>46</v>
      </c>
      <c r="B58" s="33">
        <v>65370</v>
      </c>
      <c r="C58" s="33">
        <v>73520</v>
      </c>
    </row>
    <row r="59" spans="1:10" x14ac:dyDescent="0.25">
      <c r="A59" s="4" t="s">
        <v>47</v>
      </c>
      <c r="B59" s="33">
        <v>164773</v>
      </c>
      <c r="C59" s="33">
        <v>16366773</v>
      </c>
      <c r="E59" s="18"/>
    </row>
    <row r="60" spans="1:10" x14ac:dyDescent="0.25">
      <c r="A60" s="4" t="s">
        <v>48</v>
      </c>
      <c r="B60" s="33">
        <v>766935</v>
      </c>
      <c r="C60" s="33">
        <v>6379095</v>
      </c>
      <c r="E60" s="18"/>
    </row>
    <row r="61" spans="1:10" x14ac:dyDescent="0.25">
      <c r="A61" s="4" t="s">
        <v>49</v>
      </c>
      <c r="B61" s="18">
        <v>100000</v>
      </c>
      <c r="C61" s="33">
        <v>696500</v>
      </c>
    </row>
    <row r="62" spans="1:10" x14ac:dyDescent="0.25">
      <c r="A62" s="4" t="s">
        <v>50</v>
      </c>
      <c r="B62" s="18">
        <v>15000</v>
      </c>
      <c r="C62" s="33">
        <v>15000</v>
      </c>
      <c r="J62" s="33">
        <v>267969082.74000001</v>
      </c>
    </row>
    <row r="63" spans="1:10" x14ac:dyDescent="0.25">
      <c r="A63" s="4" t="s">
        <v>51</v>
      </c>
      <c r="C63" s="33">
        <v>758500</v>
      </c>
    </row>
    <row r="64" spans="1:10" x14ac:dyDescent="0.25">
      <c r="A64" s="4" t="s">
        <v>52</v>
      </c>
      <c r="C64" s="33">
        <v>242700</v>
      </c>
    </row>
    <row r="65" spans="1:5" hidden="1" x14ac:dyDescent="0.25">
      <c r="A65" s="3" t="s">
        <v>53</v>
      </c>
      <c r="B65" s="18">
        <f>+B66+B67+B68+B69</f>
        <v>0</v>
      </c>
      <c r="C65" s="18">
        <v>0</v>
      </c>
    </row>
    <row r="66" spans="1:5" hidden="1" x14ac:dyDescent="0.25">
      <c r="A66" s="4" t="s">
        <v>54</v>
      </c>
      <c r="B66" s="18">
        <v>0</v>
      </c>
      <c r="C66" s="18">
        <v>0</v>
      </c>
    </row>
    <row r="67" spans="1:5" hidden="1" x14ac:dyDescent="0.25">
      <c r="A67" s="4" t="s">
        <v>55</v>
      </c>
      <c r="B67" s="18">
        <v>0</v>
      </c>
      <c r="C67" s="18">
        <v>0</v>
      </c>
    </row>
    <row r="68" spans="1:5" hidden="1" x14ac:dyDescent="0.25">
      <c r="A68" s="4" t="s">
        <v>56</v>
      </c>
      <c r="B68" s="18">
        <v>0</v>
      </c>
      <c r="C68" s="18">
        <v>0</v>
      </c>
    </row>
    <row r="69" spans="1:5" hidden="1" x14ac:dyDescent="0.25">
      <c r="A69" s="4" t="s">
        <v>57</v>
      </c>
      <c r="B69" s="18">
        <v>0</v>
      </c>
      <c r="C69" s="18">
        <v>0</v>
      </c>
    </row>
    <row r="70" spans="1:5" hidden="1" x14ac:dyDescent="0.25">
      <c r="A70" s="3" t="s">
        <v>58</v>
      </c>
      <c r="B70" s="18">
        <v>0</v>
      </c>
      <c r="C70" s="18">
        <v>0</v>
      </c>
    </row>
    <row r="71" spans="1:5" hidden="1" x14ac:dyDescent="0.25">
      <c r="A71" s="4" t="s">
        <v>59</v>
      </c>
      <c r="B71" s="18">
        <v>0</v>
      </c>
      <c r="C71" s="18">
        <v>0</v>
      </c>
    </row>
    <row r="72" spans="1:5" hidden="1" x14ac:dyDescent="0.25">
      <c r="A72" s="4" t="s">
        <v>60</v>
      </c>
      <c r="B72" s="18">
        <v>0</v>
      </c>
      <c r="C72" s="18">
        <v>0</v>
      </c>
    </row>
    <row r="73" spans="1:5" x14ac:dyDescent="0.25">
      <c r="A73" s="3" t="s">
        <v>166</v>
      </c>
      <c r="B73" s="18">
        <v>0</v>
      </c>
      <c r="C73" s="22">
        <f>+C76</f>
        <v>48254357.740000002</v>
      </c>
    </row>
    <row r="74" spans="1:5" hidden="1" x14ac:dyDescent="0.25">
      <c r="A74" s="4" t="s">
        <v>165</v>
      </c>
      <c r="B74" s="18">
        <v>0</v>
      </c>
      <c r="C74" s="18">
        <v>0</v>
      </c>
    </row>
    <row r="75" spans="1:5" hidden="1" x14ac:dyDescent="0.25">
      <c r="A75" s="4" t="s">
        <v>63</v>
      </c>
      <c r="B75" s="18">
        <v>0</v>
      </c>
      <c r="C75" s="18">
        <v>0</v>
      </c>
    </row>
    <row r="76" spans="1:5" x14ac:dyDescent="0.25">
      <c r="A76" s="4" t="s">
        <v>165</v>
      </c>
      <c r="C76" s="33">
        <v>48254357.740000002</v>
      </c>
      <c r="E76" s="25"/>
    </row>
    <row r="77" spans="1:5" hidden="1" x14ac:dyDescent="0.25">
      <c r="A77" s="4" t="s">
        <v>64</v>
      </c>
      <c r="B77" s="18">
        <v>0</v>
      </c>
      <c r="C77" s="18">
        <v>0</v>
      </c>
    </row>
    <row r="78" spans="1:5" hidden="1" x14ac:dyDescent="0.25">
      <c r="A78" s="1" t="s">
        <v>67</v>
      </c>
      <c r="B78" s="18">
        <v>0</v>
      </c>
      <c r="C78" s="18">
        <v>0</v>
      </c>
    </row>
    <row r="79" spans="1:5" hidden="1" x14ac:dyDescent="0.25">
      <c r="A79" s="3" t="s">
        <v>68</v>
      </c>
      <c r="B79" s="18">
        <v>0</v>
      </c>
      <c r="C79" s="18">
        <v>0</v>
      </c>
    </row>
    <row r="80" spans="1:5" hidden="1" x14ac:dyDescent="0.25">
      <c r="A80" s="4" t="s">
        <v>69</v>
      </c>
      <c r="B80" s="18">
        <v>0</v>
      </c>
      <c r="C80" s="18">
        <v>0</v>
      </c>
    </row>
    <row r="81" spans="1:5" hidden="1" x14ac:dyDescent="0.25">
      <c r="A81" s="4" t="s">
        <v>70</v>
      </c>
      <c r="B81" s="18">
        <v>0</v>
      </c>
      <c r="C81" s="18">
        <v>0</v>
      </c>
    </row>
    <row r="82" spans="1:5" hidden="1" x14ac:dyDescent="0.25">
      <c r="A82" s="3" t="s">
        <v>71</v>
      </c>
      <c r="B82" s="18">
        <v>0</v>
      </c>
      <c r="C82" s="18">
        <v>0</v>
      </c>
    </row>
    <row r="83" spans="1:5" hidden="1" x14ac:dyDescent="0.25">
      <c r="A83" s="4" t="s">
        <v>72</v>
      </c>
      <c r="B83" s="18">
        <v>0</v>
      </c>
      <c r="C83" s="18">
        <v>0</v>
      </c>
    </row>
    <row r="84" spans="1:5" hidden="1" x14ac:dyDescent="0.25">
      <c r="A84" s="4" t="s">
        <v>73</v>
      </c>
      <c r="B84" s="18">
        <v>0</v>
      </c>
      <c r="C84" s="18">
        <v>0</v>
      </c>
    </row>
    <row r="85" spans="1:5" hidden="1" x14ac:dyDescent="0.25">
      <c r="A85" s="3" t="s">
        <v>74</v>
      </c>
      <c r="B85" s="18">
        <v>0</v>
      </c>
      <c r="C85" s="18">
        <v>0</v>
      </c>
    </row>
    <row r="86" spans="1:5" hidden="1" x14ac:dyDescent="0.25">
      <c r="A86" s="4" t="s">
        <v>75</v>
      </c>
      <c r="B86" s="18">
        <v>0</v>
      </c>
      <c r="C86" s="18">
        <v>0</v>
      </c>
      <c r="E86" s="34"/>
    </row>
    <row r="87" spans="1:5" x14ac:dyDescent="0.25">
      <c r="A87" s="28" t="s">
        <v>65</v>
      </c>
      <c r="B87" s="31">
        <f>+B55+B28+B18+B12+B38</f>
        <v>156000000</v>
      </c>
      <c r="C87" s="29">
        <f>+C55+C28+C18+C12+C73+C38</f>
        <v>267969082.74000001</v>
      </c>
      <c r="D87" s="25"/>
    </row>
    <row r="88" spans="1:5" x14ac:dyDescent="0.25">
      <c r="E88" s="25"/>
    </row>
    <row r="89" spans="1:5" x14ac:dyDescent="0.25">
      <c r="E89" s="25"/>
    </row>
    <row r="91" spans="1:5" x14ac:dyDescent="0.25">
      <c r="A91" t="s">
        <v>98</v>
      </c>
    </row>
    <row r="92" spans="1:5" x14ac:dyDescent="0.25">
      <c r="A92" t="s">
        <v>99</v>
      </c>
      <c r="C92" s="18">
        <f>+C87-J62</f>
        <v>0</v>
      </c>
    </row>
    <row r="93" spans="1:5" x14ac:dyDescent="0.25">
      <c r="A93" s="23" t="s">
        <v>139</v>
      </c>
    </row>
    <row r="94" spans="1:5" x14ac:dyDescent="0.25">
      <c r="A94" t="s">
        <v>140</v>
      </c>
    </row>
    <row r="98" spans="1:1" ht="15.75" thickBot="1" x14ac:dyDescent="0.3"/>
    <row r="99" spans="1:1" ht="26.25" customHeight="1" thickBot="1" x14ac:dyDescent="0.3">
      <c r="A99" s="17" t="s">
        <v>95</v>
      </c>
    </row>
    <row r="100" spans="1:1" ht="33.75" customHeight="1" thickBot="1" x14ac:dyDescent="0.3">
      <c r="A100" s="15" t="s">
        <v>96</v>
      </c>
    </row>
    <row r="101" spans="1:1" ht="45.75" thickBot="1" x14ac:dyDescent="0.3">
      <c r="A101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32"/>
  <sheetViews>
    <sheetView showGridLines="0" topLeftCell="C22" zoomScaleNormal="100" workbookViewId="0">
      <selection activeCell="F68" sqref="F68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42578125" customWidth="1"/>
    <col min="9" max="9" width="13.140625" customWidth="1"/>
    <col min="10" max="10" width="14" customWidth="1"/>
    <col min="11" max="11" width="14.140625" customWidth="1"/>
    <col min="12" max="12" width="14.28515625" customWidth="1"/>
    <col min="13" max="13" width="14" customWidth="1"/>
    <col min="14" max="14" width="16.5703125" customWidth="1"/>
    <col min="15" max="15" width="13.7109375" customWidth="1"/>
    <col min="16" max="16" width="14.140625" customWidth="1"/>
    <col min="17" max="17" width="12.140625" customWidth="1"/>
    <col min="18" max="18" width="16" customWidth="1"/>
    <col min="20" max="20" width="15.140625" bestFit="1" customWidth="1"/>
  </cols>
  <sheetData>
    <row r="3" spans="3:18" ht="28.5" customHeight="1" x14ac:dyDescent="0.25">
      <c r="C3" s="82" t="s">
        <v>100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3:18" ht="21" customHeight="1" x14ac:dyDescent="0.25">
      <c r="C4" s="58" t="s">
        <v>101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3:18" ht="15.75" x14ac:dyDescent="0.25">
      <c r="C5" s="67">
        <v>2023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3:18" ht="15.75" customHeight="1" x14ac:dyDescent="0.25">
      <c r="C6" s="62" t="s">
        <v>92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3:18" ht="15.75" customHeight="1" x14ac:dyDescent="0.25">
      <c r="C7" s="63" t="s">
        <v>77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3:18" ht="15.75" customHeight="1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3:18" ht="15.75" customHeight="1" x14ac:dyDescent="0.25">
      <c r="C9" s="11"/>
      <c r="D9" s="84" t="s">
        <v>175</v>
      </c>
      <c r="E9" s="84"/>
      <c r="F9" s="84"/>
      <c r="G9" s="84"/>
      <c r="H9" s="84"/>
      <c r="I9" s="84"/>
      <c r="J9" s="11"/>
      <c r="K9" s="11"/>
      <c r="L9" s="11"/>
      <c r="M9" s="11"/>
      <c r="N9" s="11"/>
      <c r="O9" s="11"/>
      <c r="P9" s="11"/>
      <c r="Q9" s="11"/>
      <c r="R9" s="11"/>
    </row>
    <row r="10" spans="3:18" ht="15.75" customHeight="1" x14ac:dyDescent="0.25">
      <c r="C10" s="11"/>
      <c r="D10" s="84" t="s">
        <v>115</v>
      </c>
      <c r="E10" s="84"/>
      <c r="F10" s="84"/>
      <c r="G10" s="84"/>
      <c r="H10" s="84" t="s">
        <v>116</v>
      </c>
      <c r="I10" s="84"/>
      <c r="J10" s="11"/>
      <c r="K10" s="11"/>
      <c r="L10" s="11"/>
      <c r="M10" s="11"/>
      <c r="N10" s="11"/>
      <c r="O10" s="11"/>
      <c r="P10" s="11"/>
      <c r="Q10" s="11"/>
      <c r="R10" s="11"/>
    </row>
    <row r="11" spans="3:18" ht="15.75" customHeight="1" x14ac:dyDescent="0.25">
      <c r="C11" s="57"/>
      <c r="D11" s="69" t="s">
        <v>117</v>
      </c>
      <c r="E11" s="69"/>
      <c r="F11" s="69"/>
      <c r="G11" s="69"/>
      <c r="H11" s="70">
        <v>119054348.31999999</v>
      </c>
      <c r="I11" s="71"/>
      <c r="J11" s="57"/>
      <c r="K11" s="57"/>
      <c r="L11" s="57"/>
      <c r="M11" s="57"/>
      <c r="N11" s="57"/>
      <c r="O11" s="57"/>
      <c r="P11" s="57"/>
      <c r="Q11" s="57"/>
      <c r="R11" s="57"/>
    </row>
    <row r="12" spans="3:18" ht="15.75" customHeight="1" x14ac:dyDescent="0.25">
      <c r="C12" s="53"/>
      <c r="D12" s="74" t="s">
        <v>118</v>
      </c>
      <c r="E12" s="75"/>
      <c r="F12" s="75"/>
      <c r="G12" s="76"/>
      <c r="H12" s="72">
        <v>12138554.199999999</v>
      </c>
      <c r="I12" s="73"/>
      <c r="J12" s="53"/>
      <c r="K12" s="53"/>
      <c r="L12" s="53"/>
      <c r="M12" s="53"/>
      <c r="N12" s="53"/>
      <c r="O12" s="53"/>
      <c r="P12" s="53"/>
      <c r="Q12" s="53"/>
      <c r="R12" s="53"/>
    </row>
    <row r="13" spans="3:18" ht="15.75" customHeight="1" x14ac:dyDescent="0.25">
      <c r="C13" s="53"/>
      <c r="D13" s="74" t="s">
        <v>168</v>
      </c>
      <c r="E13" s="75"/>
      <c r="F13" s="75"/>
      <c r="G13" s="76"/>
      <c r="H13" s="72">
        <v>1323310</v>
      </c>
      <c r="I13" s="73"/>
      <c r="J13" s="53"/>
      <c r="K13" s="53"/>
      <c r="L13" s="53"/>
      <c r="M13" s="53"/>
      <c r="N13" s="53"/>
      <c r="O13" s="53"/>
      <c r="P13" s="53"/>
      <c r="Q13" s="53"/>
      <c r="R13" s="53"/>
    </row>
    <row r="14" spans="3:18" ht="15.75" customHeight="1" x14ac:dyDescent="0.25">
      <c r="C14" s="53"/>
      <c r="D14" s="74" t="s">
        <v>169</v>
      </c>
      <c r="E14" s="75"/>
      <c r="F14" s="75"/>
      <c r="G14" s="76"/>
      <c r="H14" s="72">
        <v>2612300</v>
      </c>
      <c r="I14" s="73"/>
      <c r="J14" s="53"/>
      <c r="K14" s="53"/>
      <c r="L14" s="53"/>
      <c r="M14" s="53"/>
      <c r="N14" s="53"/>
      <c r="O14" s="53"/>
      <c r="P14" s="53"/>
      <c r="Q14" s="53"/>
      <c r="R14" s="53"/>
    </row>
    <row r="15" spans="3:18" ht="15.75" customHeight="1" x14ac:dyDescent="0.25">
      <c r="C15" s="53"/>
      <c r="D15" s="74" t="s">
        <v>119</v>
      </c>
      <c r="E15" s="75"/>
      <c r="F15" s="75"/>
      <c r="G15" s="76"/>
      <c r="H15" s="72">
        <v>64834</v>
      </c>
      <c r="I15" s="73"/>
      <c r="J15" s="53"/>
      <c r="K15" s="53"/>
      <c r="L15" s="53"/>
      <c r="M15" s="53"/>
      <c r="N15" s="53"/>
      <c r="O15" s="53"/>
      <c r="P15" s="53"/>
      <c r="Q15" s="53"/>
      <c r="R15" s="53"/>
    </row>
    <row r="16" spans="3:18" ht="15.75" customHeight="1" x14ac:dyDescent="0.25">
      <c r="C16" s="11"/>
      <c r="D16" s="74" t="s">
        <v>120</v>
      </c>
      <c r="E16" s="75"/>
      <c r="F16" s="75"/>
      <c r="G16" s="76"/>
      <c r="H16" s="72">
        <v>24500</v>
      </c>
      <c r="I16" s="73"/>
      <c r="J16" s="11"/>
      <c r="K16" s="11"/>
      <c r="L16" s="11"/>
      <c r="M16" s="11"/>
      <c r="N16" s="11"/>
      <c r="O16" s="11"/>
      <c r="P16" s="11"/>
      <c r="Q16" s="11"/>
      <c r="R16" s="11"/>
    </row>
    <row r="17" spans="3:18" ht="15.75" customHeight="1" x14ac:dyDescent="0.25">
      <c r="C17" s="11"/>
      <c r="D17" s="74" t="s">
        <v>121</v>
      </c>
      <c r="E17" s="75"/>
      <c r="F17" s="75"/>
      <c r="G17" s="76"/>
      <c r="H17" s="72">
        <v>1133905.55</v>
      </c>
      <c r="I17" s="73"/>
      <c r="J17" s="11"/>
      <c r="K17" s="11"/>
      <c r="L17" s="11"/>
      <c r="M17" s="11"/>
      <c r="N17" s="11"/>
      <c r="O17" s="11"/>
      <c r="P17" s="11"/>
      <c r="Q17" s="11"/>
      <c r="R17" s="11"/>
    </row>
    <row r="18" spans="3:18" ht="15.75" customHeight="1" x14ac:dyDescent="0.25">
      <c r="C18" s="11"/>
      <c r="D18" s="74" t="s">
        <v>122</v>
      </c>
      <c r="E18" s="75"/>
      <c r="F18" s="75"/>
      <c r="G18" s="76"/>
      <c r="H18" s="72">
        <v>1096700</v>
      </c>
      <c r="I18" s="73"/>
      <c r="J18" s="11"/>
      <c r="K18" s="11"/>
      <c r="L18" s="11"/>
      <c r="M18" s="11"/>
      <c r="N18" s="11"/>
      <c r="O18" s="11"/>
      <c r="P18" s="11"/>
      <c r="Q18" s="11"/>
      <c r="R18" s="11"/>
    </row>
    <row r="19" spans="3:18" ht="15.75" customHeight="1" x14ac:dyDescent="0.25">
      <c r="C19" s="11"/>
      <c r="D19" s="74" t="s">
        <v>123</v>
      </c>
      <c r="E19" s="75"/>
      <c r="F19" s="75"/>
      <c r="G19" s="76"/>
      <c r="H19" s="72">
        <v>7007003</v>
      </c>
      <c r="I19" s="73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5.75" customHeight="1" x14ac:dyDescent="0.25">
      <c r="C20" s="11"/>
      <c r="D20" s="74" t="s">
        <v>170</v>
      </c>
      <c r="E20" s="75"/>
      <c r="F20" s="75"/>
      <c r="G20" s="76"/>
      <c r="H20" s="72">
        <v>163100</v>
      </c>
      <c r="I20" s="73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5.75" customHeight="1" x14ac:dyDescent="0.25">
      <c r="C21" s="11"/>
      <c r="D21" s="74" t="s">
        <v>124</v>
      </c>
      <c r="E21" s="75"/>
      <c r="F21" s="75"/>
      <c r="G21" s="76"/>
      <c r="H21" s="72">
        <v>91950</v>
      </c>
      <c r="I21" s="73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5.75" customHeight="1" x14ac:dyDescent="0.25">
      <c r="C22" s="11"/>
      <c r="D22" s="74" t="s">
        <v>125</v>
      </c>
      <c r="E22" s="75"/>
      <c r="F22" s="75"/>
      <c r="G22" s="76"/>
      <c r="H22" s="72">
        <v>5150</v>
      </c>
      <c r="I22" s="73"/>
      <c r="J22" s="11"/>
      <c r="K22" s="11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11"/>
      <c r="D23" s="74" t="s">
        <v>126</v>
      </c>
      <c r="E23" s="75"/>
      <c r="F23" s="75"/>
      <c r="G23" s="76"/>
      <c r="H23" s="72">
        <v>4303560</v>
      </c>
      <c r="I23" s="73"/>
      <c r="J23" s="11"/>
      <c r="K23" s="11"/>
      <c r="L23" s="11"/>
      <c r="M23" s="11"/>
      <c r="N23" s="11"/>
      <c r="O23" s="11"/>
      <c r="P23" s="11"/>
      <c r="Q23" s="11"/>
      <c r="R23" s="11"/>
    </row>
    <row r="24" spans="3:18" ht="15.75" customHeight="1" x14ac:dyDescent="0.25">
      <c r="C24" s="11"/>
      <c r="D24" s="74" t="s">
        <v>127</v>
      </c>
      <c r="E24" s="75"/>
      <c r="F24" s="75"/>
      <c r="G24" s="76"/>
      <c r="H24" s="72">
        <v>244995</v>
      </c>
      <c r="I24" s="73"/>
      <c r="J24" s="11"/>
      <c r="K24" s="11"/>
      <c r="L24" s="11"/>
      <c r="M24" s="11"/>
      <c r="N24" s="11"/>
      <c r="O24" s="11"/>
      <c r="P24" s="11"/>
      <c r="Q24" s="11"/>
      <c r="R24" s="11"/>
    </row>
    <row r="25" spans="3:18" ht="15.75" customHeight="1" x14ac:dyDescent="0.25">
      <c r="C25" s="11"/>
      <c r="D25" s="74" t="s">
        <v>128</v>
      </c>
      <c r="E25" s="75"/>
      <c r="F25" s="75"/>
      <c r="G25" s="76"/>
      <c r="H25" s="72">
        <v>742399.74</v>
      </c>
      <c r="I25" s="73"/>
      <c r="J25" s="11"/>
      <c r="K25" s="11"/>
      <c r="L25" s="11"/>
      <c r="M25" s="11"/>
      <c r="N25" s="11"/>
      <c r="O25" s="11"/>
      <c r="P25" s="11"/>
      <c r="Q25" s="11"/>
      <c r="R25" s="11"/>
    </row>
    <row r="26" spans="3:18" ht="15.75" customHeight="1" x14ac:dyDescent="0.25">
      <c r="C26" s="11"/>
      <c r="D26" s="74" t="s">
        <v>129</v>
      </c>
      <c r="E26" s="75"/>
      <c r="F26" s="75"/>
      <c r="G26" s="76"/>
      <c r="H26" s="72">
        <v>1250</v>
      </c>
      <c r="I26" s="73"/>
      <c r="J26" s="11"/>
      <c r="K26" s="11"/>
      <c r="L26" s="11"/>
      <c r="M26" s="11"/>
      <c r="N26" s="11"/>
      <c r="O26" s="11"/>
      <c r="P26" s="11"/>
      <c r="Q26" s="11"/>
      <c r="R26" s="11"/>
    </row>
    <row r="27" spans="3:18" ht="15.75" customHeight="1" x14ac:dyDescent="0.25">
      <c r="C27" s="11"/>
      <c r="D27" s="74" t="s">
        <v>130</v>
      </c>
      <c r="E27" s="75"/>
      <c r="F27" s="75"/>
      <c r="G27" s="76"/>
      <c r="H27" s="72">
        <v>1200</v>
      </c>
      <c r="I27" s="73"/>
      <c r="J27" s="11"/>
      <c r="K27" s="11"/>
      <c r="L27" s="11"/>
      <c r="M27" s="11"/>
      <c r="N27" s="11"/>
      <c r="O27" s="11"/>
      <c r="P27" s="11"/>
      <c r="Q27" s="11"/>
      <c r="R27" s="11"/>
    </row>
    <row r="28" spans="3:18" ht="15.75" customHeight="1" x14ac:dyDescent="0.25">
      <c r="C28" s="11"/>
      <c r="D28" s="74" t="s">
        <v>131</v>
      </c>
      <c r="E28" s="75"/>
      <c r="F28" s="75"/>
      <c r="G28" s="76"/>
      <c r="H28" s="72">
        <v>467675</v>
      </c>
      <c r="I28" s="73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15.75" customHeight="1" x14ac:dyDescent="0.25">
      <c r="C29" s="11"/>
      <c r="D29" s="74" t="s">
        <v>132</v>
      </c>
      <c r="E29" s="75"/>
      <c r="F29" s="75"/>
      <c r="G29" s="76"/>
      <c r="H29" s="72">
        <v>173000</v>
      </c>
      <c r="I29" s="73"/>
      <c r="J29" s="11"/>
      <c r="K29" s="11"/>
      <c r="L29" s="11"/>
      <c r="M29" s="11"/>
      <c r="N29" s="11"/>
      <c r="O29" s="11"/>
      <c r="P29" s="11"/>
      <c r="Q29" s="11"/>
      <c r="R29" s="11"/>
    </row>
    <row r="30" spans="3:18" ht="15.75" customHeight="1" x14ac:dyDescent="0.25">
      <c r="C30" s="11"/>
      <c r="D30" s="74" t="s">
        <v>171</v>
      </c>
      <c r="E30" s="75"/>
      <c r="F30" s="75"/>
      <c r="G30" s="76"/>
      <c r="H30" s="72">
        <v>12356.289999999994</v>
      </c>
      <c r="I30" s="73"/>
      <c r="J30" s="11"/>
      <c r="K30" s="11"/>
      <c r="L30" s="11"/>
      <c r="M30" s="11"/>
      <c r="N30" s="11"/>
      <c r="O30" s="11"/>
      <c r="P30" s="11"/>
      <c r="Q30" s="11"/>
      <c r="R30" s="11"/>
    </row>
    <row r="31" spans="3:18" ht="15.75" customHeight="1" x14ac:dyDescent="0.25">
      <c r="C31" s="11"/>
      <c r="D31" s="74" t="s">
        <v>133</v>
      </c>
      <c r="E31" s="75"/>
      <c r="F31" s="75"/>
      <c r="G31" s="76"/>
      <c r="H31" s="72">
        <v>223015</v>
      </c>
      <c r="I31" s="73"/>
      <c r="J31" s="11"/>
      <c r="K31" s="11"/>
      <c r="L31" s="11"/>
      <c r="M31" s="11"/>
      <c r="N31" s="11"/>
      <c r="O31" s="11"/>
      <c r="P31" s="11"/>
      <c r="Q31" s="11"/>
      <c r="R31" s="11"/>
    </row>
    <row r="32" spans="3:18" ht="15.75" customHeight="1" x14ac:dyDescent="0.25">
      <c r="C32" s="11"/>
      <c r="D32" s="74" t="s">
        <v>174</v>
      </c>
      <c r="E32" s="75"/>
      <c r="F32" s="75"/>
      <c r="G32" s="76"/>
      <c r="H32" s="72">
        <v>10500</v>
      </c>
      <c r="I32" s="73"/>
      <c r="J32" s="11"/>
      <c r="K32" s="11"/>
      <c r="L32" s="11"/>
      <c r="M32" s="11"/>
      <c r="N32" s="11"/>
      <c r="O32" s="11"/>
      <c r="P32" s="11"/>
      <c r="Q32" s="11"/>
      <c r="R32" s="11"/>
    </row>
    <row r="33" spans="3:19" ht="15.75" customHeight="1" x14ac:dyDescent="0.25">
      <c r="C33" s="53"/>
      <c r="D33" s="74" t="s">
        <v>172</v>
      </c>
      <c r="E33" s="75"/>
      <c r="F33" s="75"/>
      <c r="G33" s="76"/>
      <c r="H33" s="72">
        <v>325328.8</v>
      </c>
      <c r="I33" s="73"/>
      <c r="J33" s="53"/>
      <c r="K33" s="53"/>
      <c r="L33" s="53"/>
      <c r="M33" s="53"/>
      <c r="N33" s="53"/>
      <c r="O33" s="53"/>
      <c r="P33" s="53"/>
      <c r="Q33" s="53"/>
      <c r="R33" s="53"/>
    </row>
    <row r="34" spans="3:19" ht="15.75" customHeight="1" x14ac:dyDescent="0.25">
      <c r="C34" s="11"/>
      <c r="D34" s="74" t="s">
        <v>173</v>
      </c>
      <c r="E34" s="75"/>
      <c r="F34" s="75"/>
      <c r="G34" s="76"/>
      <c r="H34" s="72">
        <v>141500</v>
      </c>
      <c r="I34" s="73"/>
      <c r="J34" s="11"/>
      <c r="K34" s="11"/>
      <c r="L34" s="11"/>
      <c r="M34" s="11"/>
      <c r="N34" s="11"/>
      <c r="O34" s="11"/>
      <c r="P34" s="11"/>
      <c r="Q34" s="11"/>
      <c r="R34" s="11"/>
    </row>
    <row r="35" spans="3:19" ht="15.75" customHeight="1" x14ac:dyDescent="0.25">
      <c r="C35" s="11"/>
      <c r="D35" s="11"/>
      <c r="E35" s="11"/>
      <c r="F35" s="11"/>
      <c r="G35" s="11"/>
      <c r="H35" s="36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3:19" ht="15.75" customHeight="1" thickBot="1" x14ac:dyDescent="0.3">
      <c r="C36" s="11"/>
      <c r="D36" s="81" t="s">
        <v>134</v>
      </c>
      <c r="E36" s="81"/>
      <c r="F36" s="81"/>
      <c r="G36" s="81"/>
      <c r="H36" s="80">
        <f>SUM(H11:I35)</f>
        <v>151362434.90000001</v>
      </c>
      <c r="I36" s="80"/>
      <c r="J36" s="11"/>
      <c r="K36" s="11"/>
      <c r="L36" s="11"/>
      <c r="M36" s="11"/>
      <c r="N36" s="11"/>
      <c r="O36" s="11"/>
      <c r="P36" s="11"/>
      <c r="Q36" s="11"/>
      <c r="R36" s="11"/>
    </row>
    <row r="37" spans="3:19" ht="15.75" thickTop="1" x14ac:dyDescent="0.25"/>
    <row r="38" spans="3:19" ht="25.5" customHeight="1" x14ac:dyDescent="0.25">
      <c r="C38" s="64" t="s">
        <v>66</v>
      </c>
      <c r="D38" s="65" t="s">
        <v>94</v>
      </c>
      <c r="E38" s="65" t="s">
        <v>93</v>
      </c>
      <c r="F38" s="77" t="s">
        <v>91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9"/>
    </row>
    <row r="39" spans="3:19" x14ac:dyDescent="0.25">
      <c r="C39" s="64"/>
      <c r="D39" s="66"/>
      <c r="E39" s="66"/>
      <c r="F39" s="12" t="s">
        <v>79</v>
      </c>
      <c r="G39" s="12" t="s">
        <v>80</v>
      </c>
      <c r="H39" s="12" t="s">
        <v>81</v>
      </c>
      <c r="I39" s="12" t="s">
        <v>82</v>
      </c>
      <c r="J39" s="13" t="s">
        <v>83</v>
      </c>
      <c r="K39" s="12" t="s">
        <v>84</v>
      </c>
      <c r="L39" s="13" t="s">
        <v>85</v>
      </c>
      <c r="M39" s="12" t="s">
        <v>86</v>
      </c>
      <c r="N39" s="12" t="s">
        <v>87</v>
      </c>
      <c r="O39" s="12" t="s">
        <v>88</v>
      </c>
      <c r="P39" s="12" t="s">
        <v>89</v>
      </c>
      <c r="Q39" s="13" t="s">
        <v>90</v>
      </c>
      <c r="R39" s="12" t="s">
        <v>78</v>
      </c>
    </row>
    <row r="40" spans="3:19" x14ac:dyDescent="0.25">
      <c r="C40" s="1" t="s">
        <v>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3:19" x14ac:dyDescent="0.25">
      <c r="C41" s="3" t="s">
        <v>1</v>
      </c>
      <c r="D41" s="22">
        <f>SUM(D42:D46)</f>
        <v>107287289</v>
      </c>
      <c r="E41" s="22">
        <f t="shared" ref="E41:Q41" si="0">SUM(E42:E46)</f>
        <v>116687989</v>
      </c>
      <c r="F41" s="22">
        <f t="shared" si="0"/>
        <v>6851413.1299999999</v>
      </c>
      <c r="G41" s="22">
        <f t="shared" si="0"/>
        <v>7162755.96</v>
      </c>
      <c r="H41" s="22">
        <f t="shared" si="0"/>
        <v>8061696.2199999988</v>
      </c>
      <c r="I41" s="22">
        <f t="shared" si="0"/>
        <v>7002927.1399999997</v>
      </c>
      <c r="J41" s="22">
        <f t="shared" si="0"/>
        <v>11190524.15</v>
      </c>
      <c r="K41" s="22">
        <f t="shared" si="0"/>
        <v>6841145.2400000002</v>
      </c>
      <c r="L41" s="22">
        <f>SUM(L42:L46)</f>
        <v>7392892.1500000004</v>
      </c>
      <c r="M41" s="22">
        <f t="shared" si="0"/>
        <v>6942290.8499999996</v>
      </c>
      <c r="N41" s="22">
        <f t="shared" si="0"/>
        <v>7069681.1899999995</v>
      </c>
      <c r="O41" s="22">
        <f t="shared" si="0"/>
        <v>9858507.6700000018</v>
      </c>
      <c r="P41" s="22">
        <f t="shared" si="0"/>
        <v>19709284.210000001</v>
      </c>
      <c r="Q41" s="22">
        <f t="shared" si="0"/>
        <v>0</v>
      </c>
      <c r="R41" s="22">
        <f>+F41+G41+H41+I41+J41+K41+L41+M41+N41+O41+P41+Q41</f>
        <v>98083117.909999996</v>
      </c>
    </row>
    <row r="42" spans="3:19" x14ac:dyDescent="0.25">
      <c r="C42" s="4" t="s">
        <v>2</v>
      </c>
      <c r="D42" s="33">
        <v>79934500</v>
      </c>
      <c r="E42" s="33">
        <v>89433726</v>
      </c>
      <c r="F42" s="33">
        <v>5898983.3300000001</v>
      </c>
      <c r="G42" s="33">
        <v>6169602.0300000003</v>
      </c>
      <c r="H42" s="33">
        <v>5943770.29</v>
      </c>
      <c r="I42" s="33">
        <v>5868171.7699999996</v>
      </c>
      <c r="J42" s="33">
        <v>6063643.7699999996</v>
      </c>
      <c r="K42" s="33">
        <v>5828430.6100000003</v>
      </c>
      <c r="L42" s="33">
        <v>6414435.0300000003</v>
      </c>
      <c r="M42" s="33">
        <v>5935070.0800000001</v>
      </c>
      <c r="N42" s="33">
        <v>6086785</v>
      </c>
      <c r="O42" s="33">
        <v>6264250</v>
      </c>
      <c r="P42" s="33">
        <v>12618456.17</v>
      </c>
      <c r="Q42" s="33"/>
      <c r="R42" s="25">
        <f>SUM(F42:Q42)</f>
        <v>73091598.079999998</v>
      </c>
    </row>
    <row r="43" spans="3:19" x14ac:dyDescent="0.25">
      <c r="C43" s="4" t="s">
        <v>3</v>
      </c>
      <c r="D43" s="33">
        <v>14360000</v>
      </c>
      <c r="E43" s="33">
        <v>12741094</v>
      </c>
      <c r="F43" s="33">
        <v>51000</v>
      </c>
      <c r="G43" s="33">
        <v>120884.76</v>
      </c>
      <c r="H43" s="33">
        <v>1227922.43</v>
      </c>
      <c r="I43" s="33">
        <v>236748.51</v>
      </c>
      <c r="J43" s="33">
        <v>4237820.75</v>
      </c>
      <c r="K43" s="33">
        <v>142573.95000000001</v>
      </c>
      <c r="L43" s="33">
        <v>76221.509999999995</v>
      </c>
      <c r="M43" s="33">
        <v>97214.31</v>
      </c>
      <c r="N43" s="33">
        <v>62000</v>
      </c>
      <c r="O43" s="33">
        <v>61423.15</v>
      </c>
      <c r="P43" s="33">
        <v>6137866.7199999997</v>
      </c>
      <c r="Q43" s="33"/>
      <c r="R43" s="25">
        <f t="shared" ref="R43:R108" si="1">SUM(F43:Q43)</f>
        <v>12451676.09</v>
      </c>
    </row>
    <row r="44" spans="3:19" x14ac:dyDescent="0.25">
      <c r="C44" s="4" t="s">
        <v>4</v>
      </c>
      <c r="D44" s="33">
        <v>360000</v>
      </c>
      <c r="E44" s="33"/>
      <c r="F44" s="18">
        <v>0</v>
      </c>
      <c r="G44" s="18"/>
      <c r="H44" s="18"/>
      <c r="I44" s="18"/>
      <c r="J44" s="18"/>
      <c r="K44" s="18"/>
      <c r="L44" s="18"/>
      <c r="M44" s="18"/>
      <c r="N44" s="18"/>
      <c r="O44" s="18">
        <v>0</v>
      </c>
      <c r="P44" s="18"/>
      <c r="Q44" s="30"/>
      <c r="R44" s="25">
        <f t="shared" si="1"/>
        <v>0</v>
      </c>
      <c r="S44" s="14"/>
    </row>
    <row r="45" spans="3:19" x14ac:dyDescent="0.25">
      <c r="C45" s="4" t="s">
        <v>5</v>
      </c>
      <c r="D45" s="33">
        <v>3584863</v>
      </c>
      <c r="E45" s="33">
        <v>3234863</v>
      </c>
      <c r="F45" s="33"/>
      <c r="G45" s="18"/>
      <c r="H45" s="33">
        <v>13499.77</v>
      </c>
      <c r="I45" s="18"/>
      <c r="J45" s="18"/>
      <c r="K45" s="18"/>
      <c r="L45" s="33">
        <v>10000</v>
      </c>
      <c r="M45" s="18"/>
      <c r="N45" s="18"/>
      <c r="O45" s="33">
        <v>2572167.31</v>
      </c>
      <c r="P45" s="18"/>
      <c r="Q45" s="30"/>
      <c r="R45" s="25">
        <f t="shared" si="1"/>
        <v>2595667.08</v>
      </c>
    </row>
    <row r="46" spans="3:19" x14ac:dyDescent="0.25">
      <c r="C46" s="4" t="str">
        <f>+'P1 Presupuesto Aprobado'!A17</f>
        <v>2.1.5 - CONTRIBUCIONES A LA SEGURIDAD SOCIAL</v>
      </c>
      <c r="D46" s="33">
        <v>9047926</v>
      </c>
      <c r="E46" s="33">
        <v>11278306</v>
      </c>
      <c r="F46" s="33">
        <v>901429.8</v>
      </c>
      <c r="G46" s="33">
        <v>872269.17</v>
      </c>
      <c r="H46" s="33">
        <v>876503.73</v>
      </c>
      <c r="I46" s="33">
        <v>898006.86</v>
      </c>
      <c r="J46" s="33">
        <v>889059.63</v>
      </c>
      <c r="K46" s="33">
        <v>870140.68</v>
      </c>
      <c r="L46" s="33">
        <v>892235.61</v>
      </c>
      <c r="M46" s="33">
        <v>910006.46</v>
      </c>
      <c r="N46" s="33">
        <v>920896.19</v>
      </c>
      <c r="O46" s="33">
        <v>960667.21</v>
      </c>
      <c r="P46" s="33">
        <v>952961.32</v>
      </c>
      <c r="Q46" s="33"/>
      <c r="R46" s="25">
        <f t="shared" si="1"/>
        <v>9944176.6600000001</v>
      </c>
    </row>
    <row r="47" spans="3:19" s="23" customFormat="1" x14ac:dyDescent="0.25">
      <c r="C47" s="35" t="s">
        <v>114</v>
      </c>
      <c r="D47" s="22">
        <f>SUM(D48:D56)</f>
        <v>23852300</v>
      </c>
      <c r="E47" s="22">
        <f t="shared" ref="E47:Q47" si="2">SUM(E48:E56)</f>
        <v>30871545</v>
      </c>
      <c r="F47" s="22">
        <f t="shared" si="2"/>
        <v>642742.42999999993</v>
      </c>
      <c r="G47" s="22">
        <f t="shared" si="2"/>
        <v>766491.16</v>
      </c>
      <c r="H47" s="22">
        <f t="shared" si="2"/>
        <v>1178413.25</v>
      </c>
      <c r="I47" s="22">
        <f t="shared" si="2"/>
        <v>666442.04</v>
      </c>
      <c r="J47" s="22">
        <f>SUM(J48:J56)</f>
        <v>4126400.0100000002</v>
      </c>
      <c r="K47" s="22">
        <f t="shared" si="2"/>
        <v>1191337.67</v>
      </c>
      <c r="L47" s="22">
        <f>SUM(L48:L56)</f>
        <v>1576782</v>
      </c>
      <c r="M47" s="22">
        <f t="shared" si="2"/>
        <v>2537409.81</v>
      </c>
      <c r="N47" s="22">
        <f t="shared" si="2"/>
        <v>2251717.17</v>
      </c>
      <c r="O47" s="22">
        <f t="shared" si="2"/>
        <v>1291015.6299999999</v>
      </c>
      <c r="P47" s="22">
        <f t="shared" si="2"/>
        <v>1659563.1</v>
      </c>
      <c r="Q47" s="22">
        <f t="shared" si="2"/>
        <v>0</v>
      </c>
      <c r="R47" s="26">
        <f>SUM(F47:Q47)</f>
        <v>17888314.270000003</v>
      </c>
    </row>
    <row r="48" spans="3:19" x14ac:dyDescent="0.25">
      <c r="C48" s="4" t="s">
        <v>8</v>
      </c>
      <c r="D48" s="33">
        <v>10142000</v>
      </c>
      <c r="E48" s="33">
        <v>10142000</v>
      </c>
      <c r="F48" s="33">
        <v>627073.07999999996</v>
      </c>
      <c r="G48" s="33">
        <v>737157.81</v>
      </c>
      <c r="H48" s="33">
        <v>751018.43</v>
      </c>
      <c r="I48" s="33">
        <v>208599.69</v>
      </c>
      <c r="J48" s="33">
        <v>1485721.59</v>
      </c>
      <c r="K48" s="33">
        <v>842127.52</v>
      </c>
      <c r="L48" s="33">
        <v>856617.57</v>
      </c>
      <c r="M48" s="33">
        <v>907808.04</v>
      </c>
      <c r="N48" s="33">
        <v>881218</v>
      </c>
      <c r="O48" s="33">
        <v>789719.51</v>
      </c>
      <c r="P48" s="33">
        <v>942584.18</v>
      </c>
      <c r="Q48" s="33"/>
      <c r="R48" s="25">
        <f t="shared" si="1"/>
        <v>9029645.4200000018</v>
      </c>
    </row>
    <row r="49" spans="3:18" x14ac:dyDescent="0.25">
      <c r="C49" s="4" t="s">
        <v>9</v>
      </c>
      <c r="D49" s="33">
        <v>1400000</v>
      </c>
      <c r="E49" s="33">
        <v>1125000</v>
      </c>
      <c r="F49" s="18"/>
      <c r="G49" s="18"/>
      <c r="H49" s="18"/>
      <c r="I49" s="18"/>
      <c r="J49" s="18"/>
      <c r="K49" s="33">
        <v>70000.02</v>
      </c>
      <c r="L49" s="33">
        <v>11666.67</v>
      </c>
      <c r="M49" s="33">
        <v>11666.67</v>
      </c>
      <c r="N49" s="33"/>
      <c r="O49" s="33">
        <v>23333.34</v>
      </c>
      <c r="P49" s="33">
        <v>231629.35</v>
      </c>
      <c r="Q49" s="33"/>
      <c r="R49" s="25">
        <f t="shared" si="1"/>
        <v>348296.05</v>
      </c>
    </row>
    <row r="50" spans="3:18" x14ac:dyDescent="0.25">
      <c r="C50" s="4" t="s">
        <v>10</v>
      </c>
      <c r="D50" s="33">
        <v>1350000</v>
      </c>
      <c r="E50" s="33">
        <v>1925000</v>
      </c>
      <c r="F50" s="18"/>
      <c r="G50" s="33">
        <v>6810</v>
      </c>
      <c r="H50" s="18"/>
      <c r="I50" s="33">
        <v>53010</v>
      </c>
      <c r="J50" s="33">
        <v>431770</v>
      </c>
      <c r="K50" s="33">
        <v>178640</v>
      </c>
      <c r="L50" s="33">
        <v>119400</v>
      </c>
      <c r="M50" s="33">
        <v>208820.7</v>
      </c>
      <c r="N50" s="33">
        <v>157750</v>
      </c>
      <c r="O50" s="33"/>
      <c r="P50" s="18">
        <v>220800.08</v>
      </c>
      <c r="Q50" s="33"/>
      <c r="R50" s="25">
        <f t="shared" si="1"/>
        <v>1377000.78</v>
      </c>
    </row>
    <row r="51" spans="3:18" x14ac:dyDescent="0.25">
      <c r="C51" s="4" t="s">
        <v>11</v>
      </c>
      <c r="D51" s="33">
        <v>220000</v>
      </c>
      <c r="E51" s="33">
        <v>220945</v>
      </c>
      <c r="F51" s="18"/>
      <c r="G51" s="18"/>
      <c r="H51" s="18"/>
      <c r="I51" s="18"/>
      <c r="J51" s="18"/>
      <c r="K51">
        <v>152.25</v>
      </c>
      <c r="L51" s="33">
        <v>18002.47</v>
      </c>
      <c r="M51">
        <v>560</v>
      </c>
      <c r="N51" s="33">
        <v>60</v>
      </c>
      <c r="O51" s="33"/>
      <c r="P51" s="33">
        <v>9420</v>
      </c>
      <c r="Q51" s="33"/>
      <c r="R51" s="25">
        <f t="shared" si="1"/>
        <v>28194.720000000001</v>
      </c>
    </row>
    <row r="52" spans="3:18" x14ac:dyDescent="0.25">
      <c r="C52" s="4" t="s">
        <v>12</v>
      </c>
      <c r="D52" s="33">
        <v>215000</v>
      </c>
      <c r="E52" s="33">
        <v>966500</v>
      </c>
      <c r="F52" s="18"/>
      <c r="G52" s="18"/>
      <c r="H52" s="33">
        <v>17000</v>
      </c>
      <c r="I52" s="18"/>
      <c r="J52" s="33">
        <v>161896</v>
      </c>
      <c r="K52" s="18"/>
      <c r="L52" s="18"/>
      <c r="M52" s="33">
        <v>80948</v>
      </c>
      <c r="N52" s="18"/>
      <c r="O52" s="33">
        <v>165948</v>
      </c>
      <c r="P52" s="33"/>
      <c r="Q52" s="33"/>
      <c r="R52" s="25">
        <f t="shared" si="1"/>
        <v>425792</v>
      </c>
    </row>
    <row r="53" spans="3:18" x14ac:dyDescent="0.25">
      <c r="C53" s="4" t="s">
        <v>13</v>
      </c>
      <c r="D53" s="33">
        <v>850000</v>
      </c>
      <c r="E53" s="33">
        <v>1141000</v>
      </c>
      <c r="F53" s="33">
        <v>15669.35</v>
      </c>
      <c r="G53" s="33">
        <v>22523.35</v>
      </c>
      <c r="H53" s="33">
        <v>409144.82</v>
      </c>
      <c r="I53" s="33">
        <v>23764.35</v>
      </c>
      <c r="J53" s="33">
        <v>396326.17</v>
      </c>
      <c r="K53" s="33">
        <v>29617.88</v>
      </c>
      <c r="L53" s="33">
        <v>27823.279999999999</v>
      </c>
      <c r="M53" s="33">
        <v>27823.279999999999</v>
      </c>
      <c r="N53" s="33">
        <v>77656.88</v>
      </c>
      <c r="O53" s="33">
        <v>19728.28</v>
      </c>
      <c r="P53" s="33">
        <v>35673.78</v>
      </c>
      <c r="Q53" s="33"/>
      <c r="R53" s="25">
        <f t="shared" si="1"/>
        <v>1085751.4200000002</v>
      </c>
    </row>
    <row r="54" spans="3:18" x14ac:dyDescent="0.25">
      <c r="C54" s="4" t="s">
        <v>14</v>
      </c>
      <c r="D54" s="33">
        <v>550000</v>
      </c>
      <c r="E54" s="33">
        <v>2078800</v>
      </c>
      <c r="F54" s="18"/>
      <c r="G54" s="18"/>
      <c r="H54" s="33">
        <v>1250</v>
      </c>
      <c r="I54" s="33">
        <v>186368</v>
      </c>
      <c r="J54" s="18"/>
      <c r="K54" s="33"/>
      <c r="L54" s="18"/>
      <c r="M54" s="33"/>
      <c r="N54" s="33">
        <v>200818.3</v>
      </c>
      <c r="O54" s="33"/>
      <c r="P54" s="33"/>
      <c r="Q54" s="33"/>
      <c r="R54" s="25">
        <f t="shared" si="1"/>
        <v>388436.3</v>
      </c>
    </row>
    <row r="55" spans="3:18" x14ac:dyDescent="0.25">
      <c r="C55" s="4" t="s">
        <v>15</v>
      </c>
      <c r="D55" s="33">
        <v>2275300</v>
      </c>
      <c r="E55" s="33">
        <v>5356300</v>
      </c>
      <c r="F55" s="18"/>
      <c r="G55" s="18"/>
      <c r="H55" s="18"/>
      <c r="I55" s="33">
        <v>194700</v>
      </c>
      <c r="J55" s="33">
        <v>1500236.25</v>
      </c>
      <c r="K55" s="33"/>
      <c r="L55" s="33">
        <v>349811.01</v>
      </c>
      <c r="M55" s="33">
        <v>395296.6</v>
      </c>
      <c r="N55" s="33">
        <v>379141.99</v>
      </c>
      <c r="O55" s="33">
        <v>234908.5</v>
      </c>
      <c r="P55" s="33">
        <v>15315.71</v>
      </c>
      <c r="Q55" s="33"/>
      <c r="R55" s="25">
        <f t="shared" si="1"/>
        <v>3069410.0599999996</v>
      </c>
    </row>
    <row r="56" spans="3:18" x14ac:dyDescent="0.25">
      <c r="C56" s="4" t="s">
        <v>16</v>
      </c>
      <c r="D56" s="33">
        <v>6850000</v>
      </c>
      <c r="E56" s="33">
        <v>7916000</v>
      </c>
      <c r="F56" s="18"/>
      <c r="G56" s="18"/>
      <c r="H56" s="18"/>
      <c r="I56" s="18"/>
      <c r="J56" s="33">
        <v>150450</v>
      </c>
      <c r="K56" s="33">
        <v>70800</v>
      </c>
      <c r="L56" s="33">
        <v>193461</v>
      </c>
      <c r="M56" s="33">
        <v>904486.52</v>
      </c>
      <c r="N56" s="33">
        <v>555072</v>
      </c>
      <c r="O56" s="33">
        <v>57378</v>
      </c>
      <c r="P56" s="33">
        <v>204140</v>
      </c>
      <c r="Q56" s="33"/>
      <c r="R56" s="25">
        <f t="shared" si="1"/>
        <v>2135787.52</v>
      </c>
    </row>
    <row r="57" spans="3:18" x14ac:dyDescent="0.25">
      <c r="C57" s="4"/>
      <c r="D57" s="33"/>
      <c r="E57" s="33"/>
      <c r="F57" s="18"/>
      <c r="G57" s="18"/>
      <c r="H57" s="18"/>
      <c r="I57" s="18"/>
      <c r="J57" s="33"/>
      <c r="K57" s="33"/>
      <c r="L57" s="33"/>
      <c r="M57" s="33"/>
      <c r="N57" s="33"/>
      <c r="O57" s="33"/>
      <c r="P57" s="33"/>
      <c r="Q57" s="33"/>
      <c r="R57" s="25"/>
    </row>
    <row r="58" spans="3:18" x14ac:dyDescent="0.25">
      <c r="C58" s="4"/>
      <c r="D58" s="33"/>
      <c r="E58" s="33"/>
      <c r="F58" s="18"/>
      <c r="G58" s="18"/>
      <c r="H58" s="18"/>
      <c r="I58" s="18"/>
      <c r="J58" s="33"/>
      <c r="K58" s="33"/>
      <c r="L58" s="33"/>
      <c r="M58" s="33"/>
      <c r="N58" s="33"/>
      <c r="O58" s="33"/>
      <c r="P58" s="33"/>
      <c r="Q58" s="33"/>
      <c r="R58" s="25"/>
    </row>
    <row r="59" spans="3:18" x14ac:dyDescent="0.25">
      <c r="C59" s="4"/>
      <c r="D59" s="33"/>
      <c r="E59" s="33"/>
      <c r="F59" s="18"/>
      <c r="G59" s="18"/>
      <c r="H59" s="18"/>
      <c r="I59" s="18"/>
      <c r="J59" s="33"/>
      <c r="K59" s="33"/>
      <c r="L59" s="33"/>
      <c r="M59" s="33"/>
      <c r="N59" s="33"/>
      <c r="O59" s="33"/>
      <c r="P59" s="33"/>
      <c r="Q59" s="33"/>
      <c r="R59" s="25"/>
    </row>
    <row r="60" spans="3:18" x14ac:dyDescent="0.25">
      <c r="C60" s="4"/>
      <c r="D60" s="33"/>
      <c r="E60" s="33"/>
      <c r="F60" s="18"/>
      <c r="G60" s="18"/>
      <c r="H60" s="18"/>
      <c r="I60" s="18"/>
      <c r="J60" s="33"/>
      <c r="K60" s="33"/>
      <c r="L60" s="33"/>
      <c r="M60" s="33"/>
      <c r="N60" s="33"/>
      <c r="O60" s="33"/>
      <c r="P60" s="33"/>
      <c r="Q60" s="33"/>
      <c r="R60" s="25"/>
    </row>
    <row r="61" spans="3:18" x14ac:dyDescent="0.25">
      <c r="C61" s="64" t="s">
        <v>66</v>
      </c>
      <c r="D61" s="65" t="s">
        <v>94</v>
      </c>
      <c r="E61" s="65" t="s">
        <v>93</v>
      </c>
      <c r="F61" s="77" t="s">
        <v>91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9"/>
    </row>
    <row r="62" spans="3:18" x14ac:dyDescent="0.25">
      <c r="C62" s="64"/>
      <c r="D62" s="66"/>
      <c r="E62" s="66"/>
      <c r="F62" s="12" t="s">
        <v>79</v>
      </c>
      <c r="G62" s="12" t="s">
        <v>80</v>
      </c>
      <c r="H62" s="12" t="s">
        <v>81</v>
      </c>
      <c r="I62" s="12" t="s">
        <v>82</v>
      </c>
      <c r="J62" s="13" t="s">
        <v>83</v>
      </c>
      <c r="K62" s="12" t="s">
        <v>84</v>
      </c>
      <c r="L62" s="13" t="s">
        <v>85</v>
      </c>
      <c r="M62" s="12" t="s">
        <v>86</v>
      </c>
      <c r="N62" s="12" t="s">
        <v>87</v>
      </c>
      <c r="O62" s="12" t="s">
        <v>88</v>
      </c>
      <c r="P62" s="12" t="s">
        <v>89</v>
      </c>
      <c r="Q62" s="13" t="s">
        <v>90</v>
      </c>
      <c r="R62" s="12" t="s">
        <v>78</v>
      </c>
    </row>
    <row r="63" spans="3:18" x14ac:dyDescent="0.25">
      <c r="C63" s="3" t="s">
        <v>17</v>
      </c>
      <c r="D63" s="22">
        <f>+D64+D65+D66+D67+D68+D69+D70+D71+D72</f>
        <v>20339491</v>
      </c>
      <c r="E63" s="22">
        <f>+E64+E65+E66+E67+E68+E69+E70+E71+E72</f>
        <v>36878421</v>
      </c>
      <c r="F63" s="18">
        <v>0</v>
      </c>
      <c r="G63" s="22">
        <f>+G64+G65+G66+G67+G68+G69+G70+G71</f>
        <v>0</v>
      </c>
      <c r="H63" s="22">
        <f t="shared" ref="H63:P63" si="3">+H64+H65+H66+H67+H68+H69+H70+H71+H72</f>
        <v>1001289.56</v>
      </c>
      <c r="I63" s="22">
        <f t="shared" si="3"/>
        <v>1321077.4099999999</v>
      </c>
      <c r="J63" s="22">
        <f t="shared" si="3"/>
        <v>1271627.0999999999</v>
      </c>
      <c r="K63" s="22">
        <f t="shared" si="3"/>
        <v>2058969.4300000002</v>
      </c>
      <c r="L63" s="22">
        <f t="shared" si="3"/>
        <v>853988.64999999991</v>
      </c>
      <c r="M63" s="22">
        <f t="shared" si="3"/>
        <v>1658158.7200000002</v>
      </c>
      <c r="N63" s="22">
        <f t="shared" si="3"/>
        <v>1847891.81</v>
      </c>
      <c r="O63" s="22">
        <f t="shared" si="3"/>
        <v>1399199.84</v>
      </c>
      <c r="P63" s="22">
        <f t="shared" si="3"/>
        <v>2007616.17</v>
      </c>
      <c r="Q63" s="22">
        <f>+Q64+Q65+Q66+Q68+Q70+Q72+Q69+Q67+Q71</f>
        <v>0</v>
      </c>
      <c r="R63" s="26">
        <f t="shared" si="1"/>
        <v>13419818.690000001</v>
      </c>
    </row>
    <row r="64" spans="3:18" x14ac:dyDescent="0.25">
      <c r="C64" s="4" t="s">
        <v>18</v>
      </c>
      <c r="D64" s="33">
        <v>495000</v>
      </c>
      <c r="E64" s="33">
        <v>2392500</v>
      </c>
      <c r="F64" s="18"/>
      <c r="G64" s="18"/>
      <c r="H64" s="33">
        <v>148804.20000000001</v>
      </c>
      <c r="I64" s="33">
        <v>132504.79999999999</v>
      </c>
      <c r="J64" s="33">
        <v>263904</v>
      </c>
      <c r="K64" s="18">
        <v>455</v>
      </c>
      <c r="L64" s="33">
        <v>131850.5</v>
      </c>
      <c r="M64" s="33">
        <v>183193</v>
      </c>
      <c r="N64" s="33">
        <v>114560</v>
      </c>
      <c r="O64" s="33">
        <v>16956</v>
      </c>
      <c r="P64" s="18">
        <v>14040</v>
      </c>
      <c r="Q64" s="33"/>
      <c r="R64" s="25">
        <f t="shared" si="1"/>
        <v>1006267.5</v>
      </c>
    </row>
    <row r="65" spans="3:18" x14ac:dyDescent="0.25">
      <c r="C65" s="4" t="s">
        <v>19</v>
      </c>
      <c r="D65" s="33">
        <v>1615000</v>
      </c>
      <c r="E65" s="33">
        <v>1921000</v>
      </c>
      <c r="F65" s="18"/>
      <c r="G65" s="18"/>
      <c r="H65" s="18"/>
      <c r="I65" s="18"/>
      <c r="J65" s="33">
        <v>95059.62</v>
      </c>
      <c r="K65" s="33">
        <v>324264</v>
      </c>
      <c r="L65" s="33">
        <v>1805.4</v>
      </c>
      <c r="M65" s="33">
        <v>47200</v>
      </c>
      <c r="N65" s="33"/>
      <c r="O65" s="18"/>
      <c r="P65" s="18"/>
      <c r="Q65" s="18"/>
      <c r="R65" s="25">
        <f t="shared" si="1"/>
        <v>468329.02</v>
      </c>
    </row>
    <row r="66" spans="3:18" x14ac:dyDescent="0.25">
      <c r="C66" s="4" t="s">
        <v>20</v>
      </c>
      <c r="D66" s="33">
        <v>2050000</v>
      </c>
      <c r="E66" s="33">
        <v>2360245</v>
      </c>
      <c r="F66" s="18"/>
      <c r="G66" s="18"/>
      <c r="H66" s="33">
        <v>106169.06</v>
      </c>
      <c r="I66" s="33">
        <v>52430.58</v>
      </c>
      <c r="J66" s="33">
        <v>266275</v>
      </c>
      <c r="K66" s="33">
        <v>211125.98</v>
      </c>
      <c r="L66" s="33">
        <v>36792.400000000001</v>
      </c>
      <c r="M66" s="33">
        <v>284144.65000000002</v>
      </c>
      <c r="N66" s="33">
        <v>21247.02</v>
      </c>
      <c r="O66" s="33">
        <v>253029.76000000001</v>
      </c>
      <c r="P66" s="33">
        <v>-212963.21</v>
      </c>
      <c r="Q66" s="33"/>
      <c r="R66" s="25">
        <f t="shared" si="1"/>
        <v>1018251.2400000002</v>
      </c>
    </row>
    <row r="67" spans="3:18" x14ac:dyDescent="0.25">
      <c r="C67" s="4" t="s">
        <v>21</v>
      </c>
      <c r="D67" s="33">
        <v>40000</v>
      </c>
      <c r="E67" s="33">
        <v>62101</v>
      </c>
      <c r="F67" s="18"/>
      <c r="G67" s="18"/>
      <c r="H67" s="18"/>
      <c r="I67" s="18"/>
      <c r="J67" s="18"/>
      <c r="K67" s="18"/>
      <c r="L67" s="18"/>
      <c r="M67" s="18"/>
      <c r="N67" s="33"/>
      <c r="O67" s="18"/>
      <c r="P67" s="18"/>
      <c r="Q67" s="18"/>
      <c r="R67" s="25">
        <f t="shared" si="1"/>
        <v>0</v>
      </c>
    </row>
    <row r="68" spans="3:18" x14ac:dyDescent="0.25">
      <c r="C68" s="4" t="s">
        <v>22</v>
      </c>
      <c r="D68" s="33">
        <v>660000</v>
      </c>
      <c r="E68" s="33">
        <v>1950000</v>
      </c>
      <c r="F68" s="18"/>
      <c r="G68" s="18"/>
      <c r="H68" s="18"/>
      <c r="I68" s="33">
        <v>114783.83</v>
      </c>
      <c r="J68" s="18"/>
      <c r="K68" s="33"/>
      <c r="L68" s="33"/>
      <c r="M68" s="33"/>
      <c r="N68" s="18"/>
      <c r="O68" s="33">
        <v>37760</v>
      </c>
      <c r="P68" s="18">
        <v>436269.6</v>
      </c>
      <c r="Q68" s="18"/>
      <c r="R68" s="25">
        <f t="shared" si="1"/>
        <v>588813.42999999993</v>
      </c>
    </row>
    <row r="69" spans="3:18" x14ac:dyDescent="0.25">
      <c r="C69" s="4" t="s">
        <v>23</v>
      </c>
      <c r="D69" s="33">
        <v>1923917</v>
      </c>
      <c r="E69" s="33">
        <v>5109602</v>
      </c>
      <c r="F69" s="18"/>
      <c r="G69" s="18"/>
      <c r="H69" s="18"/>
      <c r="I69" s="33">
        <v>20955.62</v>
      </c>
      <c r="J69" s="33">
        <v>19618.68</v>
      </c>
      <c r="K69" s="33">
        <v>3894</v>
      </c>
      <c r="L69" s="33">
        <v>76356.399999999994</v>
      </c>
      <c r="M69" s="33">
        <v>105226.22</v>
      </c>
      <c r="N69" s="33">
        <v>24766.32</v>
      </c>
      <c r="O69" s="33">
        <v>189529.24</v>
      </c>
      <c r="P69" s="33">
        <v>222784.29</v>
      </c>
      <c r="Q69" s="33"/>
      <c r="R69" s="25">
        <f t="shared" si="1"/>
        <v>663130.77</v>
      </c>
    </row>
    <row r="70" spans="3:18" x14ac:dyDescent="0.25">
      <c r="C70" s="4" t="s">
        <v>24</v>
      </c>
      <c r="D70" s="33">
        <v>6215000</v>
      </c>
      <c r="E70" s="33">
        <v>10031862</v>
      </c>
      <c r="F70" s="18"/>
      <c r="G70" s="18"/>
      <c r="H70" s="33">
        <v>193300</v>
      </c>
      <c r="I70" s="33">
        <v>2102.2600000000002</v>
      </c>
      <c r="J70" s="33">
        <v>386600</v>
      </c>
      <c r="K70" s="33">
        <v>1166978.1100000001</v>
      </c>
      <c r="L70" s="33">
        <v>151817.65</v>
      </c>
      <c r="M70" s="33">
        <v>444800</v>
      </c>
      <c r="N70" s="33">
        <v>859618.09</v>
      </c>
      <c r="O70" s="33">
        <v>5616.8</v>
      </c>
      <c r="P70" s="33">
        <v>996897.1</v>
      </c>
      <c r="Q70" s="33"/>
      <c r="R70" s="25">
        <f t="shared" si="1"/>
        <v>4207730.01</v>
      </c>
    </row>
    <row r="71" spans="3:18" x14ac:dyDescent="0.25">
      <c r="C71" s="4" t="s">
        <v>25</v>
      </c>
      <c r="D71" s="18"/>
      <c r="E71" s="18"/>
      <c r="F71" s="18"/>
      <c r="G71" s="18"/>
      <c r="H71" s="18">
        <v>276508.15000000002</v>
      </c>
      <c r="I71" s="18">
        <v>499150.16</v>
      </c>
      <c r="J71" s="33">
        <v>120084.9</v>
      </c>
      <c r="K71" s="33">
        <v>352252.34</v>
      </c>
      <c r="L71" s="33">
        <v>455366.3</v>
      </c>
      <c r="M71" s="33">
        <v>593594.85</v>
      </c>
      <c r="N71" s="33">
        <v>827700.38</v>
      </c>
      <c r="O71" s="33">
        <v>896308.04</v>
      </c>
      <c r="P71" s="18">
        <v>550588.39</v>
      </c>
      <c r="Q71" s="18"/>
      <c r="R71" s="25">
        <f>SUM(F71:Q71)</f>
        <v>4571553.51</v>
      </c>
    </row>
    <row r="72" spans="3:18" x14ac:dyDescent="0.25">
      <c r="C72" s="4" t="s">
        <v>26</v>
      </c>
      <c r="D72" s="33">
        <v>7340574</v>
      </c>
      <c r="E72" s="33">
        <v>13051111</v>
      </c>
      <c r="F72" s="18"/>
      <c r="G72" s="18"/>
      <c r="H72" s="33">
        <v>276508.15000000002</v>
      </c>
      <c r="I72" s="33">
        <v>499150.16</v>
      </c>
      <c r="J72" s="49">
        <v>120084.9</v>
      </c>
      <c r="K72" s="33"/>
      <c r="L72" s="18"/>
      <c r="M72" s="33"/>
      <c r="N72" s="33"/>
      <c r="O72" s="33">
        <v>0</v>
      </c>
      <c r="P72" s="33"/>
      <c r="Q72" s="33"/>
      <c r="R72" s="25">
        <f t="shared" si="1"/>
        <v>895743.21000000008</v>
      </c>
    </row>
    <row r="73" spans="3:18" x14ac:dyDescent="0.25">
      <c r="C73" s="3" t="s">
        <v>27</v>
      </c>
      <c r="D73" s="22">
        <f>+D74</f>
        <v>310000</v>
      </c>
      <c r="E73" s="22">
        <f>+E74</f>
        <v>310000</v>
      </c>
      <c r="F73" s="18">
        <v>0</v>
      </c>
      <c r="G73" s="18">
        <v>0</v>
      </c>
      <c r="H73" s="22">
        <f>+H74+H75+H76+H77+H78+H79+H80+H81</f>
        <v>0</v>
      </c>
      <c r="I73" s="22">
        <f>+I74+I75+I76+I77+I78+I79+I80+I81</f>
        <v>0</v>
      </c>
      <c r="J73" s="22"/>
      <c r="K73" s="22"/>
      <c r="L73" s="22">
        <f>+L74</f>
        <v>0</v>
      </c>
      <c r="M73" s="22">
        <f>+M74+M75+M76+M77+M78+M79+M80+M81</f>
        <v>0</v>
      </c>
      <c r="N73" s="18"/>
      <c r="O73" s="18">
        <f>+O74+O75+O76+O77+O78+O79+O80+O81</f>
        <v>0</v>
      </c>
      <c r="P73" s="18">
        <f>+P74+P75+P76+P77+P78+P79+P80+P81</f>
        <v>0</v>
      </c>
      <c r="Q73" s="18">
        <f t="shared" ref="Q73" si="4">+Q74+Q75+Q76+Q77+Q78+Q79+Q80+Q81</f>
        <v>0</v>
      </c>
      <c r="R73" s="25">
        <f t="shared" si="1"/>
        <v>0</v>
      </c>
    </row>
    <row r="74" spans="3:18" x14ac:dyDescent="0.25">
      <c r="C74" s="4" t="s">
        <v>28</v>
      </c>
      <c r="D74" s="33">
        <v>310000</v>
      </c>
      <c r="E74" s="33">
        <v>310000</v>
      </c>
      <c r="F74" s="18">
        <v>0</v>
      </c>
      <c r="G74" s="18">
        <v>0</v>
      </c>
      <c r="H74" s="18"/>
      <c r="I74" s="18"/>
      <c r="J74" s="22"/>
      <c r="K74" s="18"/>
      <c r="L74" s="18"/>
      <c r="M74" s="33"/>
      <c r="N74" s="18"/>
      <c r="O74" s="18"/>
      <c r="P74" s="18"/>
      <c r="Q74" s="18"/>
      <c r="R74" s="25">
        <f t="shared" si="1"/>
        <v>0</v>
      </c>
    </row>
    <row r="75" spans="3:18" hidden="1" x14ac:dyDescent="0.25">
      <c r="C75" s="4" t="s">
        <v>29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22"/>
      <c r="K75" s="18">
        <v>0</v>
      </c>
      <c r="L75" s="18">
        <v>0</v>
      </c>
      <c r="M75" s="18">
        <v>0</v>
      </c>
      <c r="N75" s="18">
        <f t="shared" ref="N75:N88" si="5">+N76+N77+N78+N79+N80+N81+N82+N83</f>
        <v>4138102312</v>
      </c>
      <c r="O75" s="18">
        <v>0</v>
      </c>
      <c r="P75" s="18">
        <v>0</v>
      </c>
      <c r="Q75" s="18">
        <v>0</v>
      </c>
      <c r="R75" s="25">
        <f t="shared" si="1"/>
        <v>4138102312</v>
      </c>
    </row>
    <row r="76" spans="3:18" hidden="1" x14ac:dyDescent="0.25">
      <c r="C76" s="4" t="s">
        <v>30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2"/>
      <c r="K76" s="18">
        <v>0</v>
      </c>
      <c r="L76" s="18">
        <v>0</v>
      </c>
      <c r="M76" s="18">
        <v>0</v>
      </c>
      <c r="N76" s="18">
        <f t="shared" si="5"/>
        <v>2073142346</v>
      </c>
      <c r="O76" s="18">
        <v>0</v>
      </c>
      <c r="P76" s="18">
        <v>0</v>
      </c>
      <c r="Q76" s="18">
        <v>0</v>
      </c>
      <c r="R76" s="25">
        <f t="shared" si="1"/>
        <v>2073142346</v>
      </c>
    </row>
    <row r="77" spans="3:18" hidden="1" x14ac:dyDescent="0.25">
      <c r="C77" s="4" t="s">
        <v>31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22"/>
      <c r="K77" s="18">
        <v>0</v>
      </c>
      <c r="L77" s="18">
        <v>0</v>
      </c>
      <c r="M77" s="18">
        <v>0</v>
      </c>
      <c r="N77" s="18">
        <f t="shared" si="5"/>
        <v>1038616768</v>
      </c>
      <c r="O77" s="18">
        <v>0</v>
      </c>
      <c r="P77" s="18">
        <v>0</v>
      </c>
      <c r="Q77" s="18">
        <v>0</v>
      </c>
      <c r="R77" s="25">
        <f t="shared" si="1"/>
        <v>1038616768</v>
      </c>
    </row>
    <row r="78" spans="3:18" hidden="1" x14ac:dyDescent="0.25">
      <c r="C78" s="4" t="s">
        <v>32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22"/>
      <c r="K78" s="18">
        <v>0</v>
      </c>
      <c r="L78" s="18">
        <v>0</v>
      </c>
      <c r="M78" s="18">
        <v>0</v>
      </c>
      <c r="N78" s="18">
        <f t="shared" si="5"/>
        <v>520399368</v>
      </c>
      <c r="O78" s="18">
        <v>0</v>
      </c>
      <c r="P78" s="18">
        <v>0</v>
      </c>
      <c r="Q78" s="18">
        <v>0</v>
      </c>
      <c r="R78" s="25">
        <f t="shared" si="1"/>
        <v>520399368</v>
      </c>
    </row>
    <row r="79" spans="3:18" hidden="1" x14ac:dyDescent="0.25">
      <c r="C79" s="4" t="s">
        <v>33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2"/>
      <c r="K79" s="18">
        <v>0</v>
      </c>
      <c r="L79" s="18">
        <v>0</v>
      </c>
      <c r="M79" s="18">
        <v>0</v>
      </c>
      <c r="N79" s="18">
        <f t="shared" si="5"/>
        <v>260745176</v>
      </c>
      <c r="O79" s="18">
        <v>0</v>
      </c>
      <c r="P79" s="18">
        <v>0</v>
      </c>
      <c r="Q79" s="18">
        <v>0</v>
      </c>
      <c r="R79" s="25">
        <f t="shared" si="1"/>
        <v>260745176</v>
      </c>
    </row>
    <row r="80" spans="3:18" hidden="1" x14ac:dyDescent="0.25">
      <c r="C80" s="4" t="s">
        <v>34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22"/>
      <c r="K80" s="18">
        <v>0</v>
      </c>
      <c r="L80" s="18">
        <v>0</v>
      </c>
      <c r="M80" s="18">
        <v>0</v>
      </c>
      <c r="N80" s="18">
        <f t="shared" si="5"/>
        <v>130645334</v>
      </c>
      <c r="O80" s="18">
        <v>0</v>
      </c>
      <c r="P80" s="18">
        <v>0</v>
      </c>
      <c r="Q80" s="18">
        <v>0</v>
      </c>
      <c r="R80" s="25">
        <f t="shared" si="1"/>
        <v>130645334</v>
      </c>
    </row>
    <row r="81" spans="3:20" hidden="1" x14ac:dyDescent="0.25">
      <c r="C81" s="4" t="s">
        <v>35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22"/>
      <c r="K81" s="18">
        <v>0</v>
      </c>
      <c r="L81" s="18">
        <v>0</v>
      </c>
      <c r="M81" s="18">
        <v>0</v>
      </c>
      <c r="N81" s="18">
        <f t="shared" si="5"/>
        <v>65459040</v>
      </c>
      <c r="O81" s="18">
        <v>0</v>
      </c>
      <c r="P81" s="18">
        <v>0</v>
      </c>
      <c r="Q81" s="18">
        <v>0</v>
      </c>
      <c r="R81" s="25">
        <f t="shared" si="1"/>
        <v>65459040</v>
      </c>
    </row>
    <row r="82" spans="3:20" hidden="1" x14ac:dyDescent="0.25">
      <c r="C82" s="3" t="s">
        <v>36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22"/>
      <c r="K82" s="18">
        <v>0</v>
      </c>
      <c r="L82" s="18">
        <v>0</v>
      </c>
      <c r="M82" s="18">
        <v>0</v>
      </c>
      <c r="N82" s="18">
        <f t="shared" si="5"/>
        <v>32729520</v>
      </c>
      <c r="O82" s="18">
        <v>0</v>
      </c>
      <c r="P82" s="18">
        <v>0</v>
      </c>
      <c r="Q82" s="18">
        <v>0</v>
      </c>
      <c r="R82" s="25">
        <f t="shared" si="1"/>
        <v>32729520</v>
      </c>
    </row>
    <row r="83" spans="3:20" hidden="1" x14ac:dyDescent="0.25">
      <c r="C83" s="4" t="s">
        <v>37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22"/>
      <c r="K83" s="18">
        <v>0</v>
      </c>
      <c r="L83" s="18">
        <v>0</v>
      </c>
      <c r="M83" s="18">
        <v>0</v>
      </c>
      <c r="N83" s="18">
        <f t="shared" si="5"/>
        <v>16364760</v>
      </c>
      <c r="O83" s="18">
        <v>0</v>
      </c>
      <c r="P83" s="18">
        <v>0</v>
      </c>
      <c r="Q83" s="18">
        <v>0</v>
      </c>
      <c r="R83" s="25">
        <f t="shared" si="1"/>
        <v>16364760</v>
      </c>
    </row>
    <row r="84" spans="3:20" hidden="1" x14ac:dyDescent="0.25">
      <c r="C84" s="4" t="s">
        <v>38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22"/>
      <c r="K84" s="18">
        <v>0</v>
      </c>
      <c r="L84" s="18">
        <v>0</v>
      </c>
      <c r="M84" s="18">
        <v>0</v>
      </c>
      <c r="N84" s="18">
        <f t="shared" si="5"/>
        <v>8182380</v>
      </c>
      <c r="O84" s="18">
        <v>0</v>
      </c>
      <c r="P84" s="18">
        <v>0</v>
      </c>
      <c r="Q84" s="18">
        <v>0</v>
      </c>
      <c r="R84" s="25">
        <f t="shared" si="1"/>
        <v>8182380</v>
      </c>
    </row>
    <row r="85" spans="3:20" hidden="1" x14ac:dyDescent="0.25">
      <c r="C85" s="4" t="s">
        <v>39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22"/>
      <c r="K85" s="18">
        <v>0</v>
      </c>
      <c r="L85" s="18">
        <v>0</v>
      </c>
      <c r="M85" s="18">
        <v>0</v>
      </c>
      <c r="N85" s="18">
        <f t="shared" si="5"/>
        <v>4091190</v>
      </c>
      <c r="O85" s="18">
        <v>0</v>
      </c>
      <c r="P85" s="18">
        <v>0</v>
      </c>
      <c r="Q85" s="18">
        <v>0</v>
      </c>
      <c r="R85" s="25">
        <f t="shared" si="1"/>
        <v>4091190</v>
      </c>
    </row>
    <row r="86" spans="3:20" hidden="1" x14ac:dyDescent="0.25">
      <c r="C86" s="4" t="s">
        <v>40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22"/>
      <c r="K86" s="18">
        <v>0</v>
      </c>
      <c r="L86" s="18">
        <v>0</v>
      </c>
      <c r="M86" s="18">
        <v>0</v>
      </c>
      <c r="N86" s="18">
        <f t="shared" si="5"/>
        <v>2181968</v>
      </c>
      <c r="O86" s="18">
        <v>0</v>
      </c>
      <c r="P86" s="18">
        <v>0</v>
      </c>
      <c r="Q86" s="18">
        <v>0</v>
      </c>
      <c r="R86" s="25">
        <f t="shared" si="1"/>
        <v>2181968</v>
      </c>
    </row>
    <row r="87" spans="3:20" hidden="1" x14ac:dyDescent="0.25">
      <c r="C87" s="4" t="s">
        <v>41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22"/>
      <c r="K87" s="18">
        <v>0</v>
      </c>
      <c r="L87" s="18">
        <v>0</v>
      </c>
      <c r="M87" s="18">
        <v>0</v>
      </c>
      <c r="N87" s="18">
        <f t="shared" si="5"/>
        <v>1090984</v>
      </c>
      <c r="O87" s="18">
        <v>0</v>
      </c>
      <c r="P87" s="18">
        <v>0</v>
      </c>
      <c r="Q87" s="18">
        <v>0</v>
      </c>
      <c r="R87" s="25">
        <f t="shared" si="1"/>
        <v>1090984</v>
      </c>
    </row>
    <row r="88" spans="3:20" hidden="1" x14ac:dyDescent="0.25">
      <c r="C88" s="4" t="s">
        <v>42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22"/>
      <c r="K88" s="18">
        <v>0</v>
      </c>
      <c r="L88" s="18">
        <v>0</v>
      </c>
      <c r="M88" s="18">
        <v>0</v>
      </c>
      <c r="N88" s="18">
        <f t="shared" si="5"/>
        <v>545492</v>
      </c>
      <c r="O88" s="18">
        <v>0</v>
      </c>
      <c r="P88" s="18">
        <v>0</v>
      </c>
      <c r="Q88" s="18">
        <v>0</v>
      </c>
      <c r="R88" s="25">
        <f t="shared" si="1"/>
        <v>545492</v>
      </c>
    </row>
    <row r="89" spans="3:20" x14ac:dyDescent="0.25">
      <c r="C89" s="3" t="s">
        <v>43</v>
      </c>
      <c r="D89" s="22">
        <f>+D90+D91+D92+D93+D94+D95+D96+D97+D98</f>
        <v>4210920</v>
      </c>
      <c r="E89" s="22">
        <f>+E90+E91+E92+E93+E94+E95+E96+E97+E98</f>
        <v>34966770</v>
      </c>
      <c r="F89" s="18">
        <v>0</v>
      </c>
      <c r="G89" s="18">
        <v>0</v>
      </c>
      <c r="H89" s="22">
        <f t="shared" ref="H89:P89" si="6">+H90+H91+H92+H93+H94+H95+H96+H97+H98+H99+H100+H101+H103</f>
        <v>82600</v>
      </c>
      <c r="I89" s="22">
        <f>+I90+I91+I92+I93+I94+I95+I96+I97+I98+I99+I100+I101+I103</f>
        <v>367489.76</v>
      </c>
      <c r="J89" s="22">
        <f>+J90+J91+J92+J93+J94+J95+J96+J97+J98+J99+J100+J101+J103</f>
        <v>340371.3</v>
      </c>
      <c r="K89" s="22">
        <f>+K90+K91+K92+K93+K94+K95</f>
        <v>259536.79</v>
      </c>
      <c r="L89" s="22">
        <f>+L90+L94+L98</f>
        <v>768022.19000000006</v>
      </c>
      <c r="M89" s="22">
        <f>+M90+M91+M92+M93+M94+M95+M96+M97+M98+M99+M100+M101+M103</f>
        <v>342.2</v>
      </c>
      <c r="N89" s="22">
        <f t="shared" si="6"/>
        <v>272746</v>
      </c>
      <c r="O89" s="22">
        <f>+O90+O91+O92+O93+O94+O95+O96+O97+O98+O99+O100+O101+O103</f>
        <v>490884.38</v>
      </c>
      <c r="P89" s="22">
        <f t="shared" si="6"/>
        <v>0</v>
      </c>
      <c r="Q89" s="22">
        <f>+Q90+Q91+Q92+Q93+Q94+Q95+Q98</f>
        <v>0</v>
      </c>
      <c r="R89" s="26">
        <f t="shared" si="1"/>
        <v>2581992.62</v>
      </c>
    </row>
    <row r="90" spans="3:20" x14ac:dyDescent="0.25">
      <c r="C90" s="4" t="s">
        <v>44</v>
      </c>
      <c r="D90" s="33">
        <v>2604500</v>
      </c>
      <c r="E90" s="33">
        <v>9231840</v>
      </c>
      <c r="F90" s="18">
        <v>0</v>
      </c>
      <c r="G90" s="18">
        <v>0</v>
      </c>
      <c r="H90" s="33">
        <v>59000</v>
      </c>
      <c r="I90" s="33">
        <v>338483</v>
      </c>
      <c r="J90" s="33">
        <v>180254.22</v>
      </c>
      <c r="K90" s="33"/>
      <c r="L90" s="33">
        <v>741240.01</v>
      </c>
      <c r="M90">
        <v>342.2</v>
      </c>
      <c r="N90" s="18"/>
      <c r="O90" s="33">
        <v>172675.84</v>
      </c>
      <c r="P90" s="18"/>
      <c r="Q90" s="33"/>
      <c r="R90" s="25">
        <f t="shared" si="1"/>
        <v>1491995.27</v>
      </c>
    </row>
    <row r="91" spans="3:20" x14ac:dyDescent="0.25">
      <c r="C91" s="4" t="s">
        <v>45</v>
      </c>
      <c r="D91" s="33">
        <v>494342</v>
      </c>
      <c r="E91" s="33">
        <v>1202842</v>
      </c>
      <c r="F91" s="18"/>
      <c r="G91" s="18">
        <v>0</v>
      </c>
      <c r="H91" s="18">
        <v>0</v>
      </c>
      <c r="I91" s="18"/>
      <c r="J91" s="18"/>
      <c r="K91" s="18"/>
      <c r="L91" s="22"/>
      <c r="M91" s="33"/>
      <c r="N91" s="18"/>
      <c r="O91" s="18"/>
      <c r="P91" s="18"/>
      <c r="Q91" s="18"/>
      <c r="R91" s="25">
        <f t="shared" si="1"/>
        <v>0</v>
      </c>
      <c r="T91" s="25"/>
    </row>
    <row r="92" spans="3:20" x14ac:dyDescent="0.25">
      <c r="C92" s="4" t="s">
        <v>46</v>
      </c>
      <c r="D92" s="33">
        <v>65370</v>
      </c>
      <c r="E92" s="33">
        <v>73520</v>
      </c>
      <c r="F92" s="18">
        <v>0</v>
      </c>
      <c r="G92" s="18">
        <v>0</v>
      </c>
      <c r="H92" s="18">
        <v>0</v>
      </c>
      <c r="I92" s="18"/>
      <c r="J92" s="18"/>
      <c r="K92" s="18"/>
      <c r="L92" s="22"/>
      <c r="M92" s="18"/>
      <c r="N92" s="18"/>
      <c r="O92" s="18"/>
      <c r="P92" s="18"/>
      <c r="Q92" s="18"/>
      <c r="R92" s="25">
        <f t="shared" si="1"/>
        <v>0</v>
      </c>
    </row>
    <row r="93" spans="3:20" x14ac:dyDescent="0.25">
      <c r="C93" s="4" t="s">
        <v>47</v>
      </c>
      <c r="D93" s="33">
        <v>164773</v>
      </c>
      <c r="E93" s="33">
        <v>16366773</v>
      </c>
      <c r="F93" s="18">
        <v>0</v>
      </c>
      <c r="G93" s="18">
        <v>0</v>
      </c>
      <c r="H93" s="18">
        <v>0</v>
      </c>
      <c r="I93" s="18"/>
      <c r="J93" s="18"/>
      <c r="K93" s="18"/>
      <c r="L93" s="22"/>
      <c r="M93" s="18"/>
      <c r="N93" s="18"/>
      <c r="O93" s="18"/>
      <c r="P93" s="18"/>
      <c r="Q93" s="18"/>
      <c r="R93" s="25">
        <f t="shared" si="1"/>
        <v>0</v>
      </c>
    </row>
    <row r="94" spans="3:20" x14ac:dyDescent="0.25">
      <c r="C94" s="4" t="s">
        <v>48</v>
      </c>
      <c r="D94" s="33">
        <v>766935</v>
      </c>
      <c r="E94" s="33">
        <v>6379095</v>
      </c>
      <c r="F94" s="18">
        <v>0</v>
      </c>
      <c r="G94" s="18">
        <v>0</v>
      </c>
      <c r="H94" s="33">
        <v>23600</v>
      </c>
      <c r="I94" s="33">
        <v>3481</v>
      </c>
      <c r="J94" s="33">
        <v>160117.07999999999</v>
      </c>
      <c r="K94" s="33">
        <v>259536.79</v>
      </c>
      <c r="L94" s="33">
        <v>26782.18</v>
      </c>
      <c r="M94" s="18"/>
      <c r="N94" s="33">
        <v>272746</v>
      </c>
      <c r="O94" s="33">
        <v>225662.54</v>
      </c>
      <c r="P94" s="33"/>
      <c r="Q94" s="33"/>
      <c r="R94" s="25">
        <f t="shared" si="1"/>
        <v>971925.59000000008</v>
      </c>
    </row>
    <row r="95" spans="3:20" x14ac:dyDescent="0.25">
      <c r="C95" s="4" t="s">
        <v>49</v>
      </c>
      <c r="D95" s="33">
        <v>100000</v>
      </c>
      <c r="E95" s="33">
        <v>696500</v>
      </c>
      <c r="F95" s="18">
        <v>0</v>
      </c>
      <c r="G95" s="18">
        <v>0</v>
      </c>
      <c r="H95" s="18"/>
      <c r="I95" s="18"/>
      <c r="J95" s="18"/>
      <c r="K95" s="33"/>
      <c r="L95" s="22"/>
      <c r="M95" s="18"/>
      <c r="N95" s="18"/>
      <c r="O95" s="33"/>
      <c r="P95" s="18"/>
      <c r="Q95" s="18"/>
      <c r="R95" s="25">
        <f t="shared" si="1"/>
        <v>0</v>
      </c>
    </row>
    <row r="96" spans="3:20" x14ac:dyDescent="0.25">
      <c r="C96" s="4" t="s">
        <v>50</v>
      </c>
      <c r="D96" s="33">
        <v>15000</v>
      </c>
      <c r="E96" s="33">
        <v>15000</v>
      </c>
      <c r="F96" s="18">
        <v>0</v>
      </c>
      <c r="G96" s="18">
        <v>0</v>
      </c>
      <c r="H96" s="18"/>
      <c r="I96" s="18"/>
      <c r="J96" s="18"/>
      <c r="K96" s="18"/>
      <c r="L96" s="22"/>
      <c r="M96" s="18"/>
      <c r="N96" s="18"/>
      <c r="O96" s="18"/>
      <c r="P96" s="18"/>
      <c r="Q96" s="18"/>
      <c r="R96" s="25">
        <f t="shared" si="1"/>
        <v>0</v>
      </c>
    </row>
    <row r="97" spans="3:18" x14ac:dyDescent="0.25">
      <c r="C97" s="4" t="s">
        <v>51</v>
      </c>
      <c r="D97" s="18"/>
      <c r="E97" s="33">
        <v>758500</v>
      </c>
      <c r="F97" s="18">
        <v>0</v>
      </c>
      <c r="G97" s="18">
        <v>0</v>
      </c>
      <c r="H97" s="18"/>
      <c r="I97" s="18"/>
      <c r="J97" s="18"/>
      <c r="K97" s="18"/>
      <c r="L97" s="22"/>
      <c r="M97" s="18"/>
      <c r="N97" s="18"/>
      <c r="O97" s="33">
        <v>92546</v>
      </c>
      <c r="P97" s="18"/>
      <c r="Q97" s="18"/>
      <c r="R97" s="25">
        <f t="shared" si="1"/>
        <v>92546</v>
      </c>
    </row>
    <row r="98" spans="3:18" x14ac:dyDescent="0.25">
      <c r="C98" s="4" t="s">
        <v>52</v>
      </c>
      <c r="D98" s="18"/>
      <c r="E98" s="33">
        <v>242700</v>
      </c>
      <c r="F98" s="18">
        <v>0</v>
      </c>
      <c r="G98" s="18">
        <v>0</v>
      </c>
      <c r="H98" s="18"/>
      <c r="I98" s="33">
        <v>25525.759999999998</v>
      </c>
      <c r="J98" s="18"/>
      <c r="K98" s="18"/>
      <c r="L98" s="30"/>
      <c r="M98" s="18"/>
      <c r="N98" s="18"/>
      <c r="O98" s="33"/>
      <c r="P98" s="18"/>
      <c r="Q98" s="18"/>
      <c r="R98" s="25">
        <f t="shared" si="1"/>
        <v>25525.759999999998</v>
      </c>
    </row>
    <row r="99" spans="3:18" hidden="1" x14ac:dyDescent="0.25">
      <c r="C99" s="3" t="s">
        <v>53</v>
      </c>
      <c r="D99" s="18">
        <f>+D100+D101+D102+D103</f>
        <v>0</v>
      </c>
      <c r="E99" s="18">
        <v>0</v>
      </c>
      <c r="F99" s="18">
        <v>0</v>
      </c>
      <c r="G99" s="18">
        <v>0</v>
      </c>
      <c r="H99" s="18"/>
      <c r="I99" s="18"/>
      <c r="J99" s="18"/>
      <c r="K99" s="18"/>
      <c r="L99" s="22"/>
      <c r="M99" s="18"/>
      <c r="N99" s="18"/>
      <c r="O99" s="18"/>
      <c r="P99" s="18"/>
      <c r="Q99" s="18"/>
      <c r="R99" s="25">
        <f t="shared" si="1"/>
        <v>0</v>
      </c>
    </row>
    <row r="100" spans="3:18" hidden="1" x14ac:dyDescent="0.25">
      <c r="C100" s="4" t="s">
        <v>54</v>
      </c>
      <c r="D100" s="18">
        <v>0</v>
      </c>
      <c r="E100" s="18">
        <v>0</v>
      </c>
      <c r="F100" s="18">
        <v>0</v>
      </c>
      <c r="G100" s="18">
        <v>0</v>
      </c>
      <c r="H100" s="18"/>
      <c r="I100" s="18"/>
      <c r="J100" s="18"/>
      <c r="K100" s="18"/>
      <c r="L100" s="22"/>
      <c r="M100" s="18"/>
      <c r="N100" s="18"/>
      <c r="O100" s="18"/>
      <c r="P100" s="18"/>
      <c r="Q100" s="18"/>
      <c r="R100" s="25">
        <f t="shared" si="1"/>
        <v>0</v>
      </c>
    </row>
    <row r="101" spans="3:18" hidden="1" x14ac:dyDescent="0.25">
      <c r="C101" s="4" t="s">
        <v>55</v>
      </c>
      <c r="D101" s="18">
        <v>0</v>
      </c>
      <c r="E101" s="18">
        <v>0</v>
      </c>
      <c r="F101" s="18">
        <v>0</v>
      </c>
      <c r="G101" s="18">
        <v>0</v>
      </c>
      <c r="H101" s="18"/>
      <c r="I101" s="18"/>
      <c r="J101" s="18"/>
      <c r="K101" s="18"/>
      <c r="L101" s="22"/>
      <c r="M101" s="18"/>
      <c r="N101" s="18"/>
      <c r="O101" s="18"/>
      <c r="P101" s="18"/>
      <c r="Q101" s="18"/>
      <c r="R101" s="25">
        <f t="shared" si="1"/>
        <v>0</v>
      </c>
    </row>
    <row r="102" spans="3:18" hidden="1" x14ac:dyDescent="0.25">
      <c r="C102" s="4" t="s">
        <v>56</v>
      </c>
      <c r="D102" s="18">
        <v>0</v>
      </c>
      <c r="E102" s="18">
        <v>0</v>
      </c>
      <c r="F102" s="18">
        <v>0</v>
      </c>
      <c r="G102" s="18">
        <v>0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25">
        <f t="shared" si="1"/>
        <v>0</v>
      </c>
    </row>
    <row r="103" spans="3:18" hidden="1" x14ac:dyDescent="0.25">
      <c r="C103" s="4" t="s">
        <v>57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/>
      <c r="J103" s="18"/>
      <c r="K103" s="18"/>
      <c r="L103" s="18"/>
      <c r="M103" s="18"/>
      <c r="N103" s="18"/>
      <c r="O103" s="18"/>
      <c r="P103" s="18"/>
      <c r="Q103" s="18"/>
      <c r="R103" s="25">
        <f t="shared" si="1"/>
        <v>0</v>
      </c>
    </row>
    <row r="104" spans="3:18" hidden="1" x14ac:dyDescent="0.25">
      <c r="C104" s="3" t="s">
        <v>58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25">
        <f t="shared" si="1"/>
        <v>0</v>
      </c>
    </row>
    <row r="105" spans="3:18" hidden="1" x14ac:dyDescent="0.25">
      <c r="C105" s="4" t="s">
        <v>59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25">
        <f t="shared" si="1"/>
        <v>0</v>
      </c>
    </row>
    <row r="106" spans="3:18" hidden="1" x14ac:dyDescent="0.25">
      <c r="C106" s="4" t="s">
        <v>60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25">
        <f t="shared" si="1"/>
        <v>0</v>
      </c>
    </row>
    <row r="107" spans="3:18" hidden="1" x14ac:dyDescent="0.25">
      <c r="C107" s="1" t="s">
        <v>67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25">
        <f t="shared" si="1"/>
        <v>0</v>
      </c>
    </row>
    <row r="108" spans="3:18" hidden="1" x14ac:dyDescent="0.25">
      <c r="C108" s="3" t="s">
        <v>68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25">
        <f t="shared" si="1"/>
        <v>0</v>
      </c>
    </row>
    <row r="109" spans="3:18" hidden="1" x14ac:dyDescent="0.25">
      <c r="C109" s="4" t="s">
        <v>69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25">
        <f t="shared" ref="R109:R117" si="7">SUM(F109:Q109)</f>
        <v>0</v>
      </c>
    </row>
    <row r="110" spans="3:18" hidden="1" x14ac:dyDescent="0.25">
      <c r="C110" s="4" t="s">
        <v>70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25">
        <f t="shared" si="7"/>
        <v>0</v>
      </c>
    </row>
    <row r="111" spans="3:18" hidden="1" x14ac:dyDescent="0.25">
      <c r="C111" s="3" t="s">
        <v>71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25">
        <f t="shared" si="7"/>
        <v>0</v>
      </c>
    </row>
    <row r="112" spans="3:18" hidden="1" x14ac:dyDescent="0.25">
      <c r="C112" s="4" t="s">
        <v>72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25">
        <f t="shared" si="7"/>
        <v>0</v>
      </c>
    </row>
    <row r="113" spans="3:18" hidden="1" x14ac:dyDescent="0.25">
      <c r="C113" s="4" t="s">
        <v>73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25">
        <f t="shared" si="7"/>
        <v>0</v>
      </c>
    </row>
    <row r="114" spans="3:18" hidden="1" x14ac:dyDescent="0.25">
      <c r="C114" s="3" t="s">
        <v>74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25">
        <f t="shared" si="7"/>
        <v>0</v>
      </c>
    </row>
    <row r="115" spans="3:18" hidden="1" x14ac:dyDescent="0.25">
      <c r="C115" s="4" t="s">
        <v>75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25">
        <f t="shared" si="7"/>
        <v>0</v>
      </c>
    </row>
    <row r="116" spans="3:18" x14ac:dyDescent="0.25">
      <c r="C116" s="3" t="s">
        <v>166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25">
        <f t="shared" si="7"/>
        <v>0</v>
      </c>
    </row>
    <row r="117" spans="3:18" x14ac:dyDescent="0.25">
      <c r="C117" s="4" t="s">
        <v>165</v>
      </c>
      <c r="D117" s="18"/>
      <c r="E117" s="49">
        <f>+E118</f>
        <v>48254357.740000002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25">
        <f t="shared" si="7"/>
        <v>0</v>
      </c>
    </row>
    <row r="118" spans="3:18" x14ac:dyDescent="0.25">
      <c r="C118" s="4"/>
      <c r="D118" s="18"/>
      <c r="E118" s="33">
        <v>48254357.740000002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25"/>
    </row>
    <row r="119" spans="3:18" ht="15.75" thickBot="1" x14ac:dyDescent="0.3">
      <c r="C119" s="28" t="s">
        <v>65</v>
      </c>
      <c r="D119" s="55">
        <f>+D89+D73+D63+D41+D47</f>
        <v>156000000</v>
      </c>
      <c r="E119" s="55">
        <f>+E89+E73+E63+E41+E47+E117</f>
        <v>267969082.74000001</v>
      </c>
      <c r="F119" s="56">
        <f t="shared" ref="F119:Q119" si="8">+F89+F73+F63+F41+F47</f>
        <v>7494155.5599999996</v>
      </c>
      <c r="G119" s="56">
        <f t="shared" si="8"/>
        <v>7929247.1200000001</v>
      </c>
      <c r="H119" s="56">
        <f t="shared" si="8"/>
        <v>10323999.029999999</v>
      </c>
      <c r="I119" s="56">
        <f t="shared" si="8"/>
        <v>9357936.3499999978</v>
      </c>
      <c r="J119" s="56">
        <f t="shared" si="8"/>
        <v>16928922.560000002</v>
      </c>
      <c r="K119" s="56">
        <f t="shared" si="8"/>
        <v>10350989.130000001</v>
      </c>
      <c r="L119" s="56">
        <f t="shared" si="8"/>
        <v>10591684.99</v>
      </c>
      <c r="M119" s="56">
        <f t="shared" si="8"/>
        <v>11138201.58</v>
      </c>
      <c r="N119" s="56">
        <f t="shared" si="8"/>
        <v>11442036.17</v>
      </c>
      <c r="O119" s="56">
        <f t="shared" si="8"/>
        <v>13039607.520000003</v>
      </c>
      <c r="P119" s="56">
        <f t="shared" si="8"/>
        <v>23376463.480000004</v>
      </c>
      <c r="Q119" s="56">
        <f t="shared" si="8"/>
        <v>0</v>
      </c>
      <c r="R119" s="56">
        <f>+F119+G119+H119+I119+J119+K119+L119+M119+N119+O119+P119+Q119</f>
        <v>131973243.49000002</v>
      </c>
    </row>
    <row r="120" spans="3:18" ht="15.75" thickTop="1" x14ac:dyDescent="0.25"/>
    <row r="125" spans="3:18" x14ac:dyDescent="0.25">
      <c r="C125" t="s">
        <v>102</v>
      </c>
      <c r="D125" s="18"/>
      <c r="H125" t="s">
        <v>111</v>
      </c>
      <c r="I125" s="24"/>
      <c r="J125" s="24"/>
    </row>
    <row r="126" spans="3:18" x14ac:dyDescent="0.25">
      <c r="C126" t="s">
        <v>107</v>
      </c>
      <c r="D126" s="18"/>
      <c r="I126" s="24" t="s">
        <v>108</v>
      </c>
      <c r="J126" s="24"/>
    </row>
    <row r="127" spans="3:18" x14ac:dyDescent="0.25">
      <c r="C127" s="23" t="s">
        <v>109</v>
      </c>
      <c r="D127" s="18"/>
      <c r="I127" s="27" t="s">
        <v>135</v>
      </c>
      <c r="J127" s="24"/>
    </row>
    <row r="128" spans="3:18" x14ac:dyDescent="0.25">
      <c r="C128" t="s">
        <v>136</v>
      </c>
      <c r="D128" s="18"/>
      <c r="I128" s="24" t="s">
        <v>110</v>
      </c>
      <c r="J128" s="24"/>
    </row>
    <row r="129" spans="3:3" ht="15.75" thickBot="1" x14ac:dyDescent="0.3"/>
    <row r="130" spans="3:3" ht="15.75" thickBot="1" x14ac:dyDescent="0.3">
      <c r="C130" s="17" t="s">
        <v>95</v>
      </c>
    </row>
    <row r="131" spans="3:3" ht="30.75" thickBot="1" x14ac:dyDescent="0.3">
      <c r="C131" s="15" t="s">
        <v>96</v>
      </c>
    </row>
    <row r="132" spans="3:3" ht="60.75" thickBot="1" x14ac:dyDescent="0.3">
      <c r="C132" s="16" t="s">
        <v>97</v>
      </c>
    </row>
  </sheetData>
  <mergeCells count="66">
    <mergeCell ref="D10:G10"/>
    <mergeCell ref="D9:I9"/>
    <mergeCell ref="H10:I10"/>
    <mergeCell ref="H30:I30"/>
    <mergeCell ref="H31:I31"/>
    <mergeCell ref="H23:I23"/>
    <mergeCell ref="H24:I24"/>
    <mergeCell ref="D27:G27"/>
    <mergeCell ref="D28:G28"/>
    <mergeCell ref="D29:G29"/>
    <mergeCell ref="D30:G30"/>
    <mergeCell ref="D31:G31"/>
    <mergeCell ref="D32:G32"/>
    <mergeCell ref="D33:G33"/>
    <mergeCell ref="H25:I25"/>
    <mergeCell ref="H26:I26"/>
    <mergeCell ref="D19:G19"/>
    <mergeCell ref="D20:G20"/>
    <mergeCell ref="D21:G21"/>
    <mergeCell ref="D22:G22"/>
    <mergeCell ref="H22:I22"/>
    <mergeCell ref="D23:G23"/>
    <mergeCell ref="D24:G24"/>
    <mergeCell ref="D25:G25"/>
    <mergeCell ref="D26:G26"/>
    <mergeCell ref="H27:I27"/>
    <mergeCell ref="H28:I28"/>
    <mergeCell ref="H29:I29"/>
    <mergeCell ref="C7:R7"/>
    <mergeCell ref="F38:R38"/>
    <mergeCell ref="C3:R3"/>
    <mergeCell ref="C4:R4"/>
    <mergeCell ref="C38:C39"/>
    <mergeCell ref="D38:D39"/>
    <mergeCell ref="E38:E39"/>
    <mergeCell ref="C5:R5"/>
    <mergeCell ref="C6:R6"/>
    <mergeCell ref="H15:I15"/>
    <mergeCell ref="H16:I16"/>
    <mergeCell ref="H17:I17"/>
    <mergeCell ref="H18:I18"/>
    <mergeCell ref="H19:I19"/>
    <mergeCell ref="H20:I20"/>
    <mergeCell ref="H21:I21"/>
    <mergeCell ref="C61:C62"/>
    <mergeCell ref="D61:D62"/>
    <mergeCell ref="E61:E62"/>
    <mergeCell ref="F61:R61"/>
    <mergeCell ref="H36:I36"/>
    <mergeCell ref="D36:G36"/>
    <mergeCell ref="D11:G11"/>
    <mergeCell ref="H11:I11"/>
    <mergeCell ref="H34:I34"/>
    <mergeCell ref="D12:G12"/>
    <mergeCell ref="D13:G13"/>
    <mergeCell ref="D14:G14"/>
    <mergeCell ref="D15:G15"/>
    <mergeCell ref="D16:G16"/>
    <mergeCell ref="D17:G17"/>
    <mergeCell ref="D18:G18"/>
    <mergeCell ref="D34:G34"/>
    <mergeCell ref="H12:I12"/>
    <mergeCell ref="H13:I13"/>
    <mergeCell ref="H14:I14"/>
    <mergeCell ref="H32:I32"/>
    <mergeCell ref="H33:I33"/>
  </mergeCells>
  <pageMargins left="0.25" right="0.25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2"/>
  <sheetViews>
    <sheetView showGridLines="0" topLeftCell="E16" zoomScaleNormal="100" workbookViewId="0">
      <selection activeCell="E21" sqref="E21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7.28515625" style="18" customWidth="1"/>
    <col min="5" max="5" width="16.140625" style="18" customWidth="1"/>
    <col min="6" max="7" width="15.85546875" style="18" customWidth="1"/>
    <col min="8" max="8" width="15.14062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7.140625" style="18" customWidth="1"/>
    <col min="14" max="14" width="17.4257812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82" t="s">
        <v>100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3:18" ht="21" customHeight="1" x14ac:dyDescent="0.25">
      <c r="C4" s="58" t="s">
        <v>101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3:18" ht="15.75" x14ac:dyDescent="0.25">
      <c r="C5" s="67">
        <v>2023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54"/>
      <c r="R5" s="54"/>
    </row>
    <row r="6" spans="3:18" ht="15.75" customHeight="1" x14ac:dyDescent="0.25">
      <c r="C6" s="62" t="s">
        <v>92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54"/>
      <c r="R6" s="54"/>
    </row>
    <row r="7" spans="3:18" ht="15.75" customHeight="1" x14ac:dyDescent="0.25">
      <c r="C7" s="63" t="s">
        <v>77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54"/>
      <c r="R7" s="5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 t="shared" ref="D11:P11" si="0">SUM(D12:D16)</f>
        <v>6851413.1299999999</v>
      </c>
      <c r="E11" s="22">
        <f t="shared" si="0"/>
        <v>7162755.96</v>
      </c>
      <c r="F11" s="22">
        <f t="shared" si="0"/>
        <v>8061696.2199999988</v>
      </c>
      <c r="G11" s="22">
        <f t="shared" si="0"/>
        <v>7002927.1399999997</v>
      </c>
      <c r="H11" s="22">
        <f t="shared" si="0"/>
        <v>11190524.15</v>
      </c>
      <c r="I11" s="22">
        <f t="shared" si="0"/>
        <v>6841145.2400000002</v>
      </c>
      <c r="J11" s="22">
        <f t="shared" si="0"/>
        <v>7392892.1500000004</v>
      </c>
      <c r="K11" s="22">
        <f t="shared" si="0"/>
        <v>6942290.8499999996</v>
      </c>
      <c r="L11" s="22">
        <f t="shared" si="0"/>
        <v>7069681.1899999995</v>
      </c>
      <c r="M11" s="22">
        <f t="shared" si="0"/>
        <v>9858507.6700000018</v>
      </c>
      <c r="N11" s="22">
        <f t="shared" si="0"/>
        <v>19709284.210000001</v>
      </c>
      <c r="O11" s="22">
        <f t="shared" si="0"/>
        <v>0</v>
      </c>
      <c r="P11" s="22">
        <f t="shared" si="0"/>
        <v>98083117.909999996</v>
      </c>
      <c r="Q11" s="25"/>
    </row>
    <row r="12" spans="3:18" x14ac:dyDescent="0.25">
      <c r="C12" s="4" t="s">
        <v>2</v>
      </c>
      <c r="D12" s="33">
        <v>5898983.3300000001</v>
      </c>
      <c r="E12" s="33">
        <v>6169602.0300000003</v>
      </c>
      <c r="F12" s="33">
        <v>5943770.29</v>
      </c>
      <c r="G12" s="33">
        <v>5868171.7699999996</v>
      </c>
      <c r="H12" s="33">
        <v>6063643.7699999996</v>
      </c>
      <c r="I12" s="33">
        <v>5828430.6100000003</v>
      </c>
      <c r="J12" s="33">
        <v>6414435.0300000003</v>
      </c>
      <c r="K12" s="33">
        <v>5935070.0800000001</v>
      </c>
      <c r="L12" s="33">
        <v>6086785</v>
      </c>
      <c r="M12" s="33">
        <v>6264250</v>
      </c>
      <c r="N12" s="33">
        <v>12618456.17</v>
      </c>
      <c r="O12" s="33"/>
      <c r="P12" s="18">
        <f>SUM(D12:O12)</f>
        <v>73091598.079999998</v>
      </c>
    </row>
    <row r="13" spans="3:18" x14ac:dyDescent="0.25">
      <c r="C13" s="4" t="s">
        <v>3</v>
      </c>
      <c r="D13" s="33">
        <v>51000</v>
      </c>
      <c r="E13" s="33">
        <v>120884.76</v>
      </c>
      <c r="F13" s="33">
        <v>1227922.43</v>
      </c>
      <c r="G13" s="33">
        <v>236748.51</v>
      </c>
      <c r="H13" s="33">
        <v>4237820.75</v>
      </c>
      <c r="I13" s="33">
        <v>142573.95000000001</v>
      </c>
      <c r="J13" s="33">
        <v>76221.509999999995</v>
      </c>
      <c r="K13" s="33">
        <v>97214.31</v>
      </c>
      <c r="L13" s="33">
        <v>62000</v>
      </c>
      <c r="M13" s="33">
        <v>61423.15</v>
      </c>
      <c r="N13" s="33">
        <v>6137866.7199999997</v>
      </c>
      <c r="O13" s="33"/>
      <c r="P13" s="18">
        <f t="shared" ref="P13:P15" si="1">SUM(D13:O13)</f>
        <v>12451676.09</v>
      </c>
    </row>
    <row r="14" spans="3:18" x14ac:dyDescent="0.25">
      <c r="C14" s="4" t="s">
        <v>4</v>
      </c>
      <c r="D14" s="18">
        <v>0</v>
      </c>
      <c r="E14" s="18">
        <v>0</v>
      </c>
      <c r="F14" s="33"/>
      <c r="G14" s="18">
        <v>0</v>
      </c>
      <c r="M14" s="18">
        <v>0</v>
      </c>
      <c r="N14" s="18">
        <v>0</v>
      </c>
      <c r="O14" s="30"/>
      <c r="P14" s="18">
        <f t="shared" si="1"/>
        <v>0</v>
      </c>
      <c r="Q14" s="14"/>
    </row>
    <row r="15" spans="3:18" x14ac:dyDescent="0.25">
      <c r="C15" s="4" t="s">
        <v>5</v>
      </c>
      <c r="F15" s="33">
        <v>13499.77</v>
      </c>
      <c r="J15" s="33">
        <v>10000</v>
      </c>
      <c r="M15" s="33">
        <v>2572167.31</v>
      </c>
      <c r="O15" s="30"/>
      <c r="P15" s="18">
        <f t="shared" si="1"/>
        <v>2595667.08</v>
      </c>
      <c r="Q15" s="48"/>
    </row>
    <row r="16" spans="3:18" x14ac:dyDescent="0.25">
      <c r="C16" s="4" t="s">
        <v>6</v>
      </c>
      <c r="D16" s="33">
        <v>901429.8</v>
      </c>
      <c r="E16" s="33">
        <v>872269.17</v>
      </c>
      <c r="F16" s="33">
        <v>876503.73</v>
      </c>
      <c r="G16" s="33">
        <v>898006.86</v>
      </c>
      <c r="H16" s="33">
        <v>889059.63</v>
      </c>
      <c r="I16" s="33">
        <v>870140.68</v>
      </c>
      <c r="J16" s="33">
        <v>892235.61</v>
      </c>
      <c r="K16" s="33">
        <v>910006.46</v>
      </c>
      <c r="L16" s="33">
        <v>920896.19</v>
      </c>
      <c r="M16" s="33">
        <v>960667.21</v>
      </c>
      <c r="N16" s="33">
        <v>952961.32</v>
      </c>
      <c r="O16" s="33"/>
      <c r="P16" s="18">
        <f>SUM(D16:O16)</f>
        <v>9944176.6600000001</v>
      </c>
    </row>
    <row r="17" spans="3:18" x14ac:dyDescent="0.25">
      <c r="C17" s="3" t="s">
        <v>7</v>
      </c>
      <c r="D17" s="22">
        <f t="shared" ref="D17:N17" si="2">SUM(D18:D26)</f>
        <v>642742.42999999993</v>
      </c>
      <c r="E17" s="22">
        <f t="shared" si="2"/>
        <v>766491.16</v>
      </c>
      <c r="F17" s="22">
        <f t="shared" si="2"/>
        <v>1178413.25</v>
      </c>
      <c r="G17" s="22">
        <f t="shared" si="2"/>
        <v>666442.04</v>
      </c>
      <c r="H17" s="22">
        <f t="shared" si="2"/>
        <v>4126400.0100000002</v>
      </c>
      <c r="I17" s="22">
        <f t="shared" si="2"/>
        <v>1191337.67</v>
      </c>
      <c r="J17" s="22">
        <f t="shared" si="2"/>
        <v>1576782</v>
      </c>
      <c r="K17" s="22">
        <f t="shared" si="2"/>
        <v>2537409.81</v>
      </c>
      <c r="L17" s="22">
        <f t="shared" si="2"/>
        <v>2251717.17</v>
      </c>
      <c r="M17" s="22">
        <f t="shared" si="2"/>
        <v>1291015.6299999999</v>
      </c>
      <c r="N17" s="22">
        <f t="shared" si="2"/>
        <v>1659563.1</v>
      </c>
      <c r="O17" s="22">
        <f t="shared" ref="O17" si="3">+O18+O19+O20+O21+O22+O23+O24+O25</f>
        <v>0</v>
      </c>
      <c r="P17" s="22">
        <f>SUM(P18:P26)</f>
        <v>17888314.270000003</v>
      </c>
    </row>
    <row r="18" spans="3:18" x14ac:dyDescent="0.25">
      <c r="C18" s="32" t="str">
        <f>+'P1 Presupuesto Aprobado'!A19</f>
        <v>2.2.1 - SERVICIOS BÁSICOS</v>
      </c>
      <c r="D18" s="33">
        <v>627073.07999999996</v>
      </c>
      <c r="E18" s="33">
        <v>737157.81</v>
      </c>
      <c r="F18" s="33">
        <v>751018.43</v>
      </c>
      <c r="G18" s="33">
        <v>208599.69</v>
      </c>
      <c r="H18" s="33">
        <v>1485721.59</v>
      </c>
      <c r="I18" s="33">
        <v>842127.52</v>
      </c>
      <c r="J18" s="33">
        <v>856617.57</v>
      </c>
      <c r="K18" s="33">
        <v>907808.04</v>
      </c>
      <c r="L18" s="33">
        <v>881218</v>
      </c>
      <c r="M18" s="33">
        <v>789719.51</v>
      </c>
      <c r="N18" s="33">
        <v>942584.18</v>
      </c>
      <c r="O18" s="33"/>
      <c r="P18" s="18">
        <f>SUM(D18:O18)</f>
        <v>9029645.4200000018</v>
      </c>
    </row>
    <row r="19" spans="3:18" x14ac:dyDescent="0.25">
      <c r="C19" s="4" t="s">
        <v>9</v>
      </c>
      <c r="I19" s="33">
        <v>70000.02</v>
      </c>
      <c r="J19" s="33">
        <v>11666.67</v>
      </c>
      <c r="K19" s="33">
        <v>11666.67</v>
      </c>
      <c r="L19" s="33"/>
      <c r="M19" s="33">
        <v>23333.34</v>
      </c>
      <c r="N19" s="33">
        <v>231629.35</v>
      </c>
      <c r="O19" s="33"/>
      <c r="P19" s="18">
        <f t="shared" ref="P19:P35" si="4">SUM(D19:O19)</f>
        <v>348296.05</v>
      </c>
    </row>
    <row r="20" spans="3:18" x14ac:dyDescent="0.25">
      <c r="C20" s="4" t="s">
        <v>10</v>
      </c>
      <c r="E20" s="33">
        <v>6810</v>
      </c>
      <c r="G20" s="33">
        <v>53010</v>
      </c>
      <c r="H20" s="33">
        <v>431770</v>
      </c>
      <c r="I20" s="33">
        <v>178640</v>
      </c>
      <c r="J20" s="33">
        <v>119400</v>
      </c>
      <c r="K20" s="33">
        <v>208820.7</v>
      </c>
      <c r="L20" s="33">
        <v>157750</v>
      </c>
      <c r="M20" s="33"/>
      <c r="N20" s="18">
        <v>220800.08</v>
      </c>
      <c r="O20" s="33"/>
      <c r="P20" s="18">
        <f t="shared" si="4"/>
        <v>1377000.78</v>
      </c>
    </row>
    <row r="21" spans="3:18" x14ac:dyDescent="0.25">
      <c r="C21" s="4" t="s">
        <v>11</v>
      </c>
      <c r="I21">
        <v>152.25</v>
      </c>
      <c r="J21" s="33">
        <v>18002.47</v>
      </c>
      <c r="K21">
        <v>560</v>
      </c>
      <c r="L21" s="33">
        <v>60</v>
      </c>
      <c r="M21" s="33"/>
      <c r="N21" s="33">
        <v>9420</v>
      </c>
      <c r="O21" s="33"/>
      <c r="P21" s="18">
        <f t="shared" si="4"/>
        <v>28194.720000000001</v>
      </c>
    </row>
    <row r="22" spans="3:18" x14ac:dyDescent="0.25">
      <c r="C22" s="4" t="s">
        <v>12</v>
      </c>
      <c r="F22" s="33">
        <v>17000</v>
      </c>
      <c r="H22" s="33">
        <v>161896</v>
      </c>
      <c r="K22" s="33">
        <v>80948</v>
      </c>
      <c r="M22" s="33">
        <v>165948</v>
      </c>
      <c r="N22" s="33"/>
      <c r="O22" s="33"/>
      <c r="P22" s="18">
        <f t="shared" si="4"/>
        <v>425792</v>
      </c>
      <c r="R22" s="25"/>
    </row>
    <row r="23" spans="3:18" x14ac:dyDescent="0.25">
      <c r="C23" s="4" t="s">
        <v>13</v>
      </c>
      <c r="D23" s="33">
        <v>15669.35</v>
      </c>
      <c r="E23" s="33">
        <v>22523.35</v>
      </c>
      <c r="F23" s="33">
        <v>409144.82</v>
      </c>
      <c r="G23" s="33">
        <v>23764.35</v>
      </c>
      <c r="H23" s="33">
        <v>396326.17</v>
      </c>
      <c r="I23" s="33">
        <v>29617.88</v>
      </c>
      <c r="J23" s="33">
        <v>27823.279999999999</v>
      </c>
      <c r="K23" s="33">
        <v>27823.279999999999</v>
      </c>
      <c r="L23" s="33">
        <v>77656.88</v>
      </c>
      <c r="M23" s="33">
        <v>19728.28</v>
      </c>
      <c r="N23" s="33">
        <v>35673.78</v>
      </c>
      <c r="O23" s="33"/>
      <c r="P23" s="18">
        <f>SUM(D23:O23)</f>
        <v>1085751.4200000002</v>
      </c>
    </row>
    <row r="24" spans="3:18" x14ac:dyDescent="0.25">
      <c r="C24" s="4" t="s">
        <v>14</v>
      </c>
      <c r="F24" s="33">
        <v>1250</v>
      </c>
      <c r="G24" s="33">
        <v>186368</v>
      </c>
      <c r="H24" s="33">
        <v>1500236.25</v>
      </c>
      <c r="I24" s="33"/>
      <c r="K24" s="33"/>
      <c r="L24" s="33">
        <v>200818.3</v>
      </c>
      <c r="M24" s="33"/>
      <c r="N24" s="33"/>
      <c r="O24" s="33"/>
      <c r="P24" s="18">
        <f t="shared" si="4"/>
        <v>1888672.55</v>
      </c>
    </row>
    <row r="25" spans="3:18" x14ac:dyDescent="0.25">
      <c r="C25" s="4" t="s">
        <v>15</v>
      </c>
      <c r="G25" s="33">
        <v>194700</v>
      </c>
      <c r="H25" s="33">
        <v>150450</v>
      </c>
      <c r="I25" s="33"/>
      <c r="J25" s="33">
        <v>349811.01</v>
      </c>
      <c r="K25" s="33">
        <v>395296.6</v>
      </c>
      <c r="L25" s="33">
        <v>379141.99</v>
      </c>
      <c r="M25" s="33">
        <v>234908.5</v>
      </c>
      <c r="N25" s="33">
        <v>15315.71</v>
      </c>
      <c r="O25" s="33"/>
      <c r="P25" s="18">
        <f t="shared" si="4"/>
        <v>1719623.8099999998</v>
      </c>
    </row>
    <row r="26" spans="3:18" x14ac:dyDescent="0.25">
      <c r="C26" s="4" t="s">
        <v>16</v>
      </c>
      <c r="I26" s="33">
        <v>70800</v>
      </c>
      <c r="J26" s="33">
        <v>193461</v>
      </c>
      <c r="K26" s="33">
        <v>904486.52</v>
      </c>
      <c r="L26" s="33">
        <v>555072</v>
      </c>
      <c r="M26" s="33">
        <v>57378</v>
      </c>
      <c r="N26" s="33">
        <v>204140</v>
      </c>
      <c r="O26" s="33"/>
      <c r="P26" s="18">
        <f t="shared" si="4"/>
        <v>1985337.52</v>
      </c>
    </row>
    <row r="27" spans="3:18" x14ac:dyDescent="0.25">
      <c r="C27" s="3" t="s">
        <v>17</v>
      </c>
      <c r="D27" s="18">
        <v>0</v>
      </c>
      <c r="E27" s="22">
        <f>+E28+E29+E30+E31+E32+E33+E34+E35</f>
        <v>0</v>
      </c>
      <c r="F27" s="22">
        <f t="shared" ref="F27:P27" si="5">SUM(F28:F36)</f>
        <v>1001289.56</v>
      </c>
      <c r="G27" s="22">
        <f t="shared" si="5"/>
        <v>1321077.4099999999</v>
      </c>
      <c r="H27" s="22">
        <f t="shared" si="5"/>
        <v>1271627.0999999999</v>
      </c>
      <c r="I27" s="22">
        <f t="shared" si="5"/>
        <v>2058969.4300000002</v>
      </c>
      <c r="J27" s="22">
        <f t="shared" si="5"/>
        <v>853988.64999999991</v>
      </c>
      <c r="K27" s="22">
        <f t="shared" si="5"/>
        <v>1658158.7200000002</v>
      </c>
      <c r="L27" s="22">
        <f t="shared" si="5"/>
        <v>1847891.81</v>
      </c>
      <c r="M27" s="22">
        <f t="shared" si="5"/>
        <v>1399199.84</v>
      </c>
      <c r="N27" s="22">
        <f t="shared" si="5"/>
        <v>2007616.17</v>
      </c>
      <c r="O27" s="22">
        <f t="shared" si="5"/>
        <v>0</v>
      </c>
      <c r="P27" s="22">
        <f t="shared" si="5"/>
        <v>13419818.690000001</v>
      </c>
    </row>
    <row r="28" spans="3:18" x14ac:dyDescent="0.25">
      <c r="C28" s="4" t="s">
        <v>18</v>
      </c>
      <c r="D28" s="18">
        <v>0</v>
      </c>
      <c r="F28" s="33">
        <v>148804.20000000001</v>
      </c>
      <c r="G28" s="33">
        <v>132504.79999999999</v>
      </c>
      <c r="H28" s="33">
        <v>263904</v>
      </c>
      <c r="I28" s="18">
        <v>455</v>
      </c>
      <c r="J28" s="33">
        <v>131850.5</v>
      </c>
      <c r="K28" s="33">
        <v>183193</v>
      </c>
      <c r="L28" s="33">
        <v>114560</v>
      </c>
      <c r="M28" s="33">
        <v>16956</v>
      </c>
      <c r="N28" s="18">
        <v>14040</v>
      </c>
      <c r="O28" s="33"/>
      <c r="P28" s="18">
        <f>SUM(D28:O28)</f>
        <v>1006267.5</v>
      </c>
    </row>
    <row r="29" spans="3:18" x14ac:dyDescent="0.25">
      <c r="C29" s="4" t="s">
        <v>19</v>
      </c>
      <c r="D29" s="18">
        <v>0</v>
      </c>
      <c r="H29" s="33">
        <v>95059.62</v>
      </c>
      <c r="I29" s="33">
        <v>324264</v>
      </c>
      <c r="J29" s="33">
        <v>1805.4</v>
      </c>
      <c r="K29" s="33">
        <v>47200</v>
      </c>
      <c r="L29" s="33"/>
      <c r="P29" s="18">
        <f t="shared" si="4"/>
        <v>468329.02</v>
      </c>
    </row>
    <row r="30" spans="3:18" x14ac:dyDescent="0.25">
      <c r="C30" s="4" t="s">
        <v>20</v>
      </c>
      <c r="D30" s="18">
        <v>0</v>
      </c>
      <c r="F30" s="33">
        <v>106169.06</v>
      </c>
      <c r="G30" s="33">
        <v>52430.58</v>
      </c>
      <c r="H30" s="33">
        <v>266275</v>
      </c>
      <c r="I30" s="33">
        <v>211125.98</v>
      </c>
      <c r="J30" s="33">
        <v>36792.400000000001</v>
      </c>
      <c r="K30" s="33">
        <v>284144.65000000002</v>
      </c>
      <c r="L30" s="33">
        <v>21247.02</v>
      </c>
      <c r="M30" s="33">
        <v>253029.76000000001</v>
      </c>
      <c r="N30" s="33">
        <v>-212963.21</v>
      </c>
      <c r="O30" s="33"/>
      <c r="P30" s="18">
        <f>SUM(D30:O30)</f>
        <v>1018251.2400000002</v>
      </c>
    </row>
    <row r="31" spans="3:18" x14ac:dyDescent="0.25">
      <c r="C31" s="4" t="s">
        <v>21</v>
      </c>
      <c r="D31" s="18">
        <v>0</v>
      </c>
      <c r="L31" s="33"/>
      <c r="P31" s="18">
        <f t="shared" si="4"/>
        <v>0</v>
      </c>
    </row>
    <row r="32" spans="3:18" x14ac:dyDescent="0.25">
      <c r="C32" s="4" t="s">
        <v>22</v>
      </c>
      <c r="D32" s="18">
        <v>0</v>
      </c>
      <c r="G32" s="33">
        <v>114783.83</v>
      </c>
      <c r="I32" s="33"/>
      <c r="J32" s="33"/>
      <c r="K32" s="33"/>
      <c r="M32" s="33">
        <v>37760</v>
      </c>
      <c r="N32" s="18">
        <v>436269.6</v>
      </c>
      <c r="P32" s="18">
        <f>SUM(D32:O32)</f>
        <v>588813.42999999993</v>
      </c>
    </row>
    <row r="33" spans="3:16" x14ac:dyDescent="0.25">
      <c r="C33" s="4" t="s">
        <v>23</v>
      </c>
      <c r="D33" s="18">
        <v>0</v>
      </c>
      <c r="G33" s="33">
        <v>20955.62</v>
      </c>
      <c r="H33" s="33">
        <v>19618.68</v>
      </c>
      <c r="I33" s="33">
        <v>3894</v>
      </c>
      <c r="J33" s="33">
        <v>76356.399999999994</v>
      </c>
      <c r="K33" s="33">
        <v>105226.22</v>
      </c>
      <c r="L33" s="33">
        <v>24766.32</v>
      </c>
      <c r="M33" s="33">
        <v>189529.24</v>
      </c>
      <c r="N33" s="33">
        <v>222784.29</v>
      </c>
      <c r="O33" s="33"/>
      <c r="P33" s="18">
        <f>SUM(D33:O33)</f>
        <v>663130.77</v>
      </c>
    </row>
    <row r="34" spans="3:16" x14ac:dyDescent="0.25">
      <c r="C34" s="4" t="s">
        <v>24</v>
      </c>
      <c r="D34" s="18">
        <v>0</v>
      </c>
      <c r="F34" s="33">
        <v>193300</v>
      </c>
      <c r="G34" s="33">
        <v>2102.2600000000002</v>
      </c>
      <c r="H34" s="33">
        <v>386600</v>
      </c>
      <c r="I34" s="33">
        <v>1166978.1100000001</v>
      </c>
      <c r="J34" s="33">
        <v>151817.65</v>
      </c>
      <c r="K34" s="33">
        <v>444800</v>
      </c>
      <c r="L34" s="33">
        <v>859618.09</v>
      </c>
      <c r="M34" s="33">
        <v>5616.8</v>
      </c>
      <c r="N34" s="33">
        <v>996897.1</v>
      </c>
      <c r="O34" s="33"/>
      <c r="P34" s="18">
        <f>SUM(D34:O34)</f>
        <v>4207730.01</v>
      </c>
    </row>
    <row r="35" spans="3:16" x14ac:dyDescent="0.25">
      <c r="C35" s="4" t="s">
        <v>25</v>
      </c>
      <c r="D35" s="18">
        <v>0</v>
      </c>
      <c r="F35" s="18">
        <v>276508.15000000002</v>
      </c>
      <c r="G35" s="18">
        <v>499150.16</v>
      </c>
      <c r="H35" s="33">
        <v>120084.9</v>
      </c>
      <c r="I35" s="33">
        <v>352252.34</v>
      </c>
      <c r="J35" s="33">
        <v>455366.3</v>
      </c>
      <c r="K35" s="33">
        <v>593594.85</v>
      </c>
      <c r="L35" s="33">
        <v>827700.38</v>
      </c>
      <c r="M35" s="33">
        <v>896308.04</v>
      </c>
      <c r="N35" s="18">
        <v>550588.39</v>
      </c>
      <c r="P35" s="18">
        <f t="shared" si="4"/>
        <v>4571553.51</v>
      </c>
    </row>
    <row r="36" spans="3:16" x14ac:dyDescent="0.25">
      <c r="C36" s="4" t="s">
        <v>26</v>
      </c>
      <c r="D36" s="18">
        <v>0</v>
      </c>
      <c r="F36" s="33">
        <v>276508.15000000002</v>
      </c>
      <c r="G36" s="33">
        <v>499150.16</v>
      </c>
      <c r="H36" s="52">
        <v>120084.9</v>
      </c>
      <c r="I36" s="33"/>
      <c r="K36" s="33"/>
      <c r="L36" s="33"/>
      <c r="M36" s="33">
        <v>0</v>
      </c>
      <c r="N36" s="33"/>
      <c r="O36" s="33"/>
      <c r="P36" s="18">
        <f>SUM(D36:O36)</f>
        <v>895743.21000000008</v>
      </c>
    </row>
    <row r="37" spans="3:16" x14ac:dyDescent="0.25">
      <c r="C37" s="3" t="s">
        <v>27</v>
      </c>
      <c r="D37" s="18">
        <v>0</v>
      </c>
      <c r="E37" s="18">
        <v>0</v>
      </c>
      <c r="F37" s="22">
        <f>+F38+F39+F40+F41+F42+F43+F44+F45</f>
        <v>0</v>
      </c>
      <c r="G37" s="22">
        <f>+G38+G39+G40+G41+G42+G43+G44+G45</f>
        <v>0</v>
      </c>
      <c r="H37" s="22"/>
      <c r="I37" s="22">
        <f t="shared" ref="I37:O37" si="6">+I38+I39+I40+I41+I42+I43+I44+I45</f>
        <v>0</v>
      </c>
      <c r="J37" s="22">
        <f>+J38</f>
        <v>0</v>
      </c>
      <c r="K37" s="22">
        <f>+K38+K39+K40+K41+K42+K43+K44+K45</f>
        <v>0</v>
      </c>
      <c r="M37" s="18">
        <f t="shared" si="6"/>
        <v>0</v>
      </c>
      <c r="N37" s="18">
        <f t="shared" si="6"/>
        <v>0</v>
      </c>
      <c r="O37" s="18">
        <f t="shared" si="6"/>
        <v>0</v>
      </c>
      <c r="P37" s="22">
        <f>SUM(D37:O37)</f>
        <v>0</v>
      </c>
    </row>
    <row r="38" spans="3:16" x14ac:dyDescent="0.25">
      <c r="C38" s="4" t="s">
        <v>28</v>
      </c>
      <c r="D38" s="18">
        <v>0</v>
      </c>
      <c r="E38" s="18">
        <v>0</v>
      </c>
      <c r="H38" s="22"/>
      <c r="K38" s="33"/>
      <c r="P38" s="30">
        <f>SUM(D38:O38)</f>
        <v>0</v>
      </c>
    </row>
    <row r="39" spans="3:16" hidden="1" x14ac:dyDescent="0.25">
      <c r="C39" s="4" t="s">
        <v>29</v>
      </c>
      <c r="D39" s="18">
        <v>0</v>
      </c>
      <c r="E39" s="18">
        <v>0</v>
      </c>
      <c r="F39" s="18">
        <v>0</v>
      </c>
      <c r="G39" s="18">
        <v>0</v>
      </c>
      <c r="H39" s="22"/>
      <c r="I39" s="18">
        <v>0</v>
      </c>
      <c r="J39" s="18">
        <v>0</v>
      </c>
      <c r="K39" s="18">
        <v>0</v>
      </c>
      <c r="M39" s="18">
        <v>0</v>
      </c>
      <c r="N39" s="18">
        <v>0</v>
      </c>
      <c r="O39" s="18">
        <v>0</v>
      </c>
      <c r="P39" s="18">
        <v>0</v>
      </c>
    </row>
    <row r="40" spans="3:16" hidden="1" x14ac:dyDescent="0.25">
      <c r="C40" s="4" t="s">
        <v>30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31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32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33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34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35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3" t="s">
        <v>36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4" t="s">
        <v>37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38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39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40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41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42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x14ac:dyDescent="0.25">
      <c r="C53" s="3" t="s">
        <v>43</v>
      </c>
      <c r="D53" s="18">
        <v>0</v>
      </c>
      <c r="E53" s="18">
        <v>0</v>
      </c>
      <c r="F53" s="22">
        <f t="shared" ref="F53:P53" si="7">SUM(F54:F62)</f>
        <v>82600</v>
      </c>
      <c r="G53" s="22">
        <f t="shared" si="7"/>
        <v>367489.76</v>
      </c>
      <c r="H53" s="22">
        <f t="shared" si="7"/>
        <v>340371.3</v>
      </c>
      <c r="I53" s="22">
        <f t="shared" si="7"/>
        <v>259536.79</v>
      </c>
      <c r="J53" s="22">
        <f t="shared" si="7"/>
        <v>768022.19000000006</v>
      </c>
      <c r="K53" s="22">
        <f t="shared" si="7"/>
        <v>342.2</v>
      </c>
      <c r="L53" s="22">
        <f t="shared" si="7"/>
        <v>272746</v>
      </c>
      <c r="M53" s="22">
        <f t="shared" si="7"/>
        <v>490884.38</v>
      </c>
      <c r="N53" s="22">
        <f t="shared" si="7"/>
        <v>0</v>
      </c>
      <c r="O53" s="22">
        <f t="shared" si="7"/>
        <v>0</v>
      </c>
      <c r="P53" s="22">
        <f t="shared" si="7"/>
        <v>2581992.62</v>
      </c>
    </row>
    <row r="54" spans="3:17" x14ac:dyDescent="0.25">
      <c r="C54" s="4" t="s">
        <v>44</v>
      </c>
      <c r="D54" s="18">
        <v>0</v>
      </c>
      <c r="E54" s="18">
        <v>0</v>
      </c>
      <c r="F54" s="33">
        <v>59000</v>
      </c>
      <c r="G54" s="33">
        <v>338483</v>
      </c>
      <c r="H54" s="33">
        <v>180254.22</v>
      </c>
      <c r="I54" s="33"/>
      <c r="J54" s="33">
        <v>741240.01</v>
      </c>
      <c r="K54">
        <v>342.2</v>
      </c>
      <c r="L54" s="33"/>
      <c r="M54" s="33">
        <v>172675.84</v>
      </c>
      <c r="N54" s="33"/>
      <c r="O54" s="33"/>
      <c r="P54" s="30">
        <f>SUM(F54:O54)</f>
        <v>1491995.27</v>
      </c>
      <c r="Q54" s="25"/>
    </row>
    <row r="55" spans="3:17" x14ac:dyDescent="0.25">
      <c r="C55" s="4" t="s">
        <v>45</v>
      </c>
      <c r="D55" s="18">
        <v>0</v>
      </c>
      <c r="E55" s="18">
        <v>0</v>
      </c>
      <c r="J55" s="22"/>
      <c r="K55" s="33"/>
      <c r="P55" s="30">
        <f t="shared" ref="P55:P62" si="8">SUM(G55:O55)</f>
        <v>0</v>
      </c>
    </row>
    <row r="56" spans="3:17" x14ac:dyDescent="0.25">
      <c r="C56" s="4" t="s">
        <v>46</v>
      </c>
      <c r="D56" s="18">
        <v>0</v>
      </c>
      <c r="E56" s="18">
        <v>0</v>
      </c>
      <c r="J56" s="22"/>
      <c r="P56" s="30">
        <f t="shared" si="8"/>
        <v>0</v>
      </c>
    </row>
    <row r="57" spans="3:17" x14ac:dyDescent="0.25">
      <c r="C57" s="4" t="s">
        <v>47</v>
      </c>
      <c r="D57" s="18">
        <v>0</v>
      </c>
      <c r="E57" s="18">
        <v>0</v>
      </c>
      <c r="J57" s="22"/>
      <c r="P57" s="30">
        <f t="shared" si="8"/>
        <v>0</v>
      </c>
    </row>
    <row r="58" spans="3:17" x14ac:dyDescent="0.25">
      <c r="C58" s="4" t="s">
        <v>48</v>
      </c>
      <c r="D58" s="18">
        <v>0</v>
      </c>
      <c r="E58" s="18">
        <v>0</v>
      </c>
      <c r="F58" s="33">
        <v>23600</v>
      </c>
      <c r="G58" s="33">
        <v>3481</v>
      </c>
      <c r="H58" s="33">
        <v>160117.07999999999</v>
      </c>
      <c r="I58" s="33">
        <v>259536.79</v>
      </c>
      <c r="J58" s="33">
        <v>26782.18</v>
      </c>
      <c r="K58" s="33"/>
      <c r="L58" s="33">
        <v>272746</v>
      </c>
      <c r="M58" s="33">
        <v>225662.54</v>
      </c>
      <c r="N58" s="33"/>
      <c r="O58" s="33"/>
      <c r="P58" s="30">
        <f>SUM(F58:O58)</f>
        <v>971925.59000000008</v>
      </c>
    </row>
    <row r="59" spans="3:17" x14ac:dyDescent="0.25">
      <c r="C59" s="4" t="s">
        <v>49</v>
      </c>
      <c r="D59" s="18">
        <v>0</v>
      </c>
      <c r="E59" s="18">
        <v>0</v>
      </c>
      <c r="I59" s="33"/>
      <c r="J59" s="30"/>
      <c r="M59" s="33"/>
      <c r="P59" s="30">
        <f t="shared" si="8"/>
        <v>0</v>
      </c>
    </row>
    <row r="60" spans="3:17" x14ac:dyDescent="0.25">
      <c r="C60" s="4" t="s">
        <v>50</v>
      </c>
      <c r="D60" s="18">
        <v>0</v>
      </c>
      <c r="E60" s="18">
        <v>0</v>
      </c>
      <c r="J60" s="30"/>
      <c r="P60" s="30">
        <f t="shared" si="8"/>
        <v>0</v>
      </c>
    </row>
    <row r="61" spans="3:17" x14ac:dyDescent="0.25">
      <c r="C61" s="4" t="s">
        <v>51</v>
      </c>
      <c r="D61" s="18">
        <v>0</v>
      </c>
      <c r="E61" s="18">
        <v>0</v>
      </c>
      <c r="J61" s="30"/>
      <c r="M61" s="33">
        <v>92546</v>
      </c>
      <c r="P61" s="30">
        <f t="shared" si="8"/>
        <v>92546</v>
      </c>
    </row>
    <row r="62" spans="3:17" x14ac:dyDescent="0.25">
      <c r="C62" s="4" t="s">
        <v>52</v>
      </c>
      <c r="D62" s="18">
        <v>0</v>
      </c>
      <c r="E62" s="18">
        <v>0</v>
      </c>
      <c r="G62" s="33">
        <v>25525.759999999998</v>
      </c>
      <c r="J62" s="30"/>
      <c r="M62" s="33"/>
      <c r="P62" s="30">
        <f t="shared" si="8"/>
        <v>25525.759999999998</v>
      </c>
    </row>
    <row r="63" spans="3:17" hidden="1" x14ac:dyDescent="0.25">
      <c r="C63" s="3" t="s">
        <v>53</v>
      </c>
      <c r="D63" s="18">
        <v>0</v>
      </c>
      <c r="E63" s="18">
        <v>0</v>
      </c>
      <c r="F63" s="22">
        <f>+F64+F65+F66</f>
        <v>0</v>
      </c>
      <c r="G63" s="22">
        <f t="shared" ref="G63:O63" si="9">+G64+G65+G66</f>
        <v>0</v>
      </c>
      <c r="H63" s="22">
        <f t="shared" si="9"/>
        <v>0</v>
      </c>
      <c r="I63" s="22">
        <f t="shared" si="9"/>
        <v>0</v>
      </c>
      <c r="J63" s="22">
        <f t="shared" si="9"/>
        <v>0</v>
      </c>
      <c r="K63" s="22">
        <f t="shared" si="9"/>
        <v>0</v>
      </c>
      <c r="L63" s="22">
        <f t="shared" si="9"/>
        <v>0</v>
      </c>
      <c r="M63" s="22">
        <f t="shared" si="9"/>
        <v>0</v>
      </c>
      <c r="N63" s="22">
        <f t="shared" si="9"/>
        <v>0</v>
      </c>
      <c r="O63" s="22">
        <f t="shared" si="9"/>
        <v>0</v>
      </c>
      <c r="P63" s="18">
        <v>0</v>
      </c>
    </row>
    <row r="64" spans="3:17" hidden="1" x14ac:dyDescent="0.25">
      <c r="C64" s="4" t="s">
        <v>54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2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</row>
    <row r="65" spans="3:16" hidden="1" x14ac:dyDescent="0.25">
      <c r="C65" s="4" t="s">
        <v>55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3:16" hidden="1" x14ac:dyDescent="0.25">
      <c r="C66" s="4" t="s">
        <v>56</v>
      </c>
      <c r="D66" s="18">
        <v>0</v>
      </c>
      <c r="E66" s="18">
        <v>0</v>
      </c>
      <c r="P66" s="18">
        <f>SUM(F66:O66)</f>
        <v>0</v>
      </c>
    </row>
    <row r="67" spans="3:16" hidden="1" x14ac:dyDescent="0.25">
      <c r="C67" s="4" t="s">
        <v>57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</row>
    <row r="68" spans="3:16" hidden="1" x14ac:dyDescent="0.25">
      <c r="C68" s="3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3:16" hidden="1" x14ac:dyDescent="0.25">
      <c r="C69" s="4" t="s">
        <v>59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</row>
    <row r="70" spans="3:16" hidden="1" x14ac:dyDescent="0.25">
      <c r="C70" s="4" t="s">
        <v>60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3:16" hidden="1" x14ac:dyDescent="0.25">
      <c r="C71" s="3" t="s">
        <v>61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3:16" hidden="1" x14ac:dyDescent="0.25">
      <c r="C72" s="4" t="s">
        <v>62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3:16" hidden="1" x14ac:dyDescent="0.25">
      <c r="C73" s="4" t="s">
        <v>63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3:16" hidden="1" x14ac:dyDescent="0.25">
      <c r="C74" s="4" t="s">
        <v>64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3:16" hidden="1" x14ac:dyDescent="0.25">
      <c r="C75" s="1" t="s">
        <v>67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3:16" hidden="1" x14ac:dyDescent="0.25">
      <c r="C76" s="3" t="s">
        <v>112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3:16" hidden="1" x14ac:dyDescent="0.25">
      <c r="C77" s="4" t="s">
        <v>69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</row>
    <row r="78" spans="3:16" hidden="1" x14ac:dyDescent="0.25">
      <c r="C78" s="4" t="s">
        <v>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3:16" hidden="1" x14ac:dyDescent="0.25">
      <c r="C79" s="3" t="s">
        <v>71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3:16" hidden="1" x14ac:dyDescent="0.25">
      <c r="C80" s="4" t="s">
        <v>72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3:20" hidden="1" x14ac:dyDescent="0.25">
      <c r="C81" s="4" t="s">
        <v>73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3:20" hidden="1" x14ac:dyDescent="0.25">
      <c r="C82" s="3" t="s">
        <v>74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</row>
    <row r="83" spans="3:20" hidden="1" x14ac:dyDescent="0.25">
      <c r="C83" s="4" t="s">
        <v>75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3:20" x14ac:dyDescent="0.25">
      <c r="C84" s="28" t="s">
        <v>65</v>
      </c>
      <c r="D84" s="29">
        <f>+D11+D17</f>
        <v>7494155.5599999996</v>
      </c>
      <c r="E84" s="29">
        <f>+E11+E17+E27</f>
        <v>7929247.1200000001</v>
      </c>
      <c r="F84" s="29">
        <f>+F11+F17+F27+F37+F53</f>
        <v>10323999.029999999</v>
      </c>
      <c r="G84" s="29">
        <f>+G11+G17+G27+G53</f>
        <v>9357936.3499999996</v>
      </c>
      <c r="H84" s="29">
        <f>+H11+H17+H27+H53</f>
        <v>16928922.559999999</v>
      </c>
      <c r="I84" s="29">
        <f>+I11+I17+I27+I37+I53</f>
        <v>10350989.129999999</v>
      </c>
      <c r="J84" s="29">
        <f>+J11+J17+J27+J37+J53</f>
        <v>10591684.99</v>
      </c>
      <c r="K84" s="29">
        <f>+K11+K17+K27+K37+K53</f>
        <v>11138201.58</v>
      </c>
      <c r="L84" s="29">
        <f>+L11+L17+L27+L53</f>
        <v>11442036.17</v>
      </c>
      <c r="M84" s="29">
        <f>+M11+M17+M27+M53</f>
        <v>13039607.520000001</v>
      </c>
      <c r="N84" s="29">
        <f>+N11+N17+N27+N53</f>
        <v>23376463.480000004</v>
      </c>
      <c r="O84" s="29">
        <f>+O11+O17+O27+O53</f>
        <v>0</v>
      </c>
      <c r="P84" s="29">
        <f>+P53+P27+P17+P11</f>
        <v>131973243.49000001</v>
      </c>
      <c r="Q84" s="26"/>
    </row>
    <row r="85" spans="3:20" x14ac:dyDescent="0.25">
      <c r="T85" s="18"/>
    </row>
    <row r="86" spans="3:20" x14ac:dyDescent="0.25">
      <c r="R86" s="37"/>
    </row>
    <row r="88" spans="3:20" x14ac:dyDescent="0.25">
      <c r="R88" s="38"/>
      <c r="T88" s="25"/>
    </row>
    <row r="90" spans="3:20" x14ac:dyDescent="0.25">
      <c r="C90" t="s">
        <v>141</v>
      </c>
      <c r="K90" s="18" t="s">
        <v>106</v>
      </c>
    </row>
    <row r="91" spans="3:20" x14ac:dyDescent="0.25">
      <c r="C91" s="24" t="s">
        <v>103</v>
      </c>
      <c r="L91" s="18" t="s">
        <v>105</v>
      </c>
    </row>
    <row r="92" spans="3:20" x14ac:dyDescent="0.25">
      <c r="C92" s="27" t="s">
        <v>113</v>
      </c>
      <c r="I92" s="22"/>
      <c r="L92" s="22" t="s">
        <v>137</v>
      </c>
      <c r="R92" s="25"/>
    </row>
    <row r="93" spans="3:20" x14ac:dyDescent="0.25">
      <c r="C93" s="24" t="s">
        <v>138</v>
      </c>
      <c r="L93" s="18" t="s">
        <v>104</v>
      </c>
      <c r="M93"/>
      <c r="N93"/>
      <c r="O93"/>
      <c r="P93"/>
    </row>
    <row r="94" spans="3:20" x14ac:dyDescent="0.25">
      <c r="Q94" s="18"/>
    </row>
    <row r="96" spans="3:20" x14ac:dyDescent="0.25">
      <c r="Q96" s="25"/>
    </row>
    <row r="99" spans="3:17" ht="15.75" thickBot="1" x14ac:dyDescent="0.3">
      <c r="M99"/>
      <c r="N99"/>
      <c r="O99"/>
      <c r="P99"/>
      <c r="Q99" s="25"/>
    </row>
    <row r="100" spans="3:17" ht="15.75" thickBot="1" x14ac:dyDescent="0.3">
      <c r="C100" s="17" t="s">
        <v>95</v>
      </c>
      <c r="M100"/>
      <c r="N100"/>
      <c r="O100"/>
      <c r="P100"/>
    </row>
    <row r="101" spans="3:17" ht="30.75" thickBot="1" x14ac:dyDescent="0.3">
      <c r="C101" s="15" t="s">
        <v>96</v>
      </c>
      <c r="M101"/>
      <c r="N101"/>
      <c r="O101"/>
      <c r="P101"/>
    </row>
    <row r="102" spans="3:17" ht="60.75" thickBot="1" x14ac:dyDescent="0.3">
      <c r="C102" s="16" t="s">
        <v>97</v>
      </c>
      <c r="M102"/>
      <c r="N102"/>
      <c r="O102"/>
      <c r="P102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89" t="s">
        <v>100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7" ht="18.75" x14ac:dyDescent="0.3">
      <c r="A4" s="88"/>
      <c r="B4" s="88"/>
      <c r="F4" s="91"/>
      <c r="G4" s="91"/>
      <c r="H4" s="91"/>
      <c r="I4" s="91"/>
      <c r="J4" s="91"/>
      <c r="K4" s="91"/>
      <c r="L4" s="91"/>
      <c r="O4" s="42"/>
      <c r="P4" s="42"/>
      <c r="Q4" s="42"/>
    </row>
    <row r="5" spans="1:17" ht="18.75" customHeight="1" x14ac:dyDescent="0.3">
      <c r="A5" s="88"/>
      <c r="B5" s="88"/>
      <c r="F5" s="39"/>
      <c r="G5" s="92" t="s">
        <v>144</v>
      </c>
      <c r="H5" s="92"/>
      <c r="I5" s="92"/>
      <c r="J5" s="92"/>
      <c r="K5" s="39"/>
      <c r="L5" s="86"/>
      <c r="M5" s="86"/>
      <c r="N5" s="86"/>
      <c r="O5" s="42"/>
      <c r="P5" s="42"/>
      <c r="Q5" s="42"/>
    </row>
    <row r="6" spans="1:17" ht="15.75" x14ac:dyDescent="0.25">
      <c r="A6" s="88"/>
      <c r="B6" s="88"/>
      <c r="H6" s="40">
        <v>2023</v>
      </c>
      <c r="L6" s="86"/>
      <c r="M6" s="86"/>
      <c r="N6" s="86"/>
      <c r="O6" s="42"/>
      <c r="P6" s="42"/>
      <c r="Q6" s="42"/>
    </row>
    <row r="7" spans="1:17" x14ac:dyDescent="0.25">
      <c r="A7" s="88"/>
      <c r="B7" s="88"/>
      <c r="L7" s="86"/>
      <c r="M7" s="86"/>
      <c r="N7" s="86"/>
    </row>
    <row r="8" spans="1:17" x14ac:dyDescent="0.25">
      <c r="L8" s="86"/>
      <c r="M8" s="86"/>
      <c r="N8" s="86"/>
    </row>
    <row r="9" spans="1:17" x14ac:dyDescent="0.25">
      <c r="C9" t="s">
        <v>146</v>
      </c>
      <c r="D9" s="41" t="s">
        <v>142</v>
      </c>
      <c r="E9" s="41"/>
      <c r="F9" s="41"/>
      <c r="G9" s="41"/>
      <c r="H9" s="41"/>
    </row>
    <row r="10" spans="1:17" x14ac:dyDescent="0.25">
      <c r="C10" t="s">
        <v>147</v>
      </c>
      <c r="D10" s="87" t="s">
        <v>143</v>
      </c>
      <c r="E10" s="87"/>
      <c r="F10" s="87"/>
      <c r="G10" s="87"/>
      <c r="H10" s="87"/>
    </row>
    <row r="11" spans="1:17" x14ac:dyDescent="0.25">
      <c r="C11" t="s">
        <v>148</v>
      </c>
      <c r="D11" s="41" t="s">
        <v>145</v>
      </c>
      <c r="E11" s="41"/>
      <c r="F11" s="41"/>
      <c r="G11" s="41"/>
      <c r="H11" s="41"/>
    </row>
    <row r="13" spans="1:17" ht="15" customHeight="1" x14ac:dyDescent="0.25">
      <c r="C13" s="23" t="s">
        <v>149</v>
      </c>
      <c r="E13" s="23" t="s">
        <v>154</v>
      </c>
    </row>
    <row r="14" spans="1:17" x14ac:dyDescent="0.25">
      <c r="C14" t="s">
        <v>150</v>
      </c>
      <c r="D14" s="18">
        <v>156000000</v>
      </c>
      <c r="E14" t="s">
        <v>150</v>
      </c>
      <c r="F14" s="18">
        <v>21084863</v>
      </c>
    </row>
    <row r="15" spans="1:17" x14ac:dyDescent="0.25">
      <c r="C15" t="s">
        <v>151</v>
      </c>
      <c r="D15" s="18">
        <v>267969082.74000001</v>
      </c>
      <c r="E15" t="s">
        <v>151</v>
      </c>
      <c r="F15" s="18">
        <v>21084863</v>
      </c>
    </row>
    <row r="16" spans="1:17" x14ac:dyDescent="0.25">
      <c r="C16" t="s">
        <v>152</v>
      </c>
      <c r="D16" s="18">
        <v>234833366.66999999</v>
      </c>
      <c r="E16" t="s">
        <v>153</v>
      </c>
      <c r="F16" s="18">
        <v>9294683.8599999994</v>
      </c>
    </row>
    <row r="17" spans="1:19" x14ac:dyDescent="0.25">
      <c r="C17" t="s">
        <v>153</v>
      </c>
      <c r="D17" s="18">
        <v>61696678.649999999</v>
      </c>
      <c r="F17" s="18"/>
    </row>
    <row r="20" spans="1:19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25">
      <c r="A21" s="42"/>
      <c r="B21" s="42"/>
      <c r="C21" s="42"/>
      <c r="D21" s="42"/>
      <c r="E21" s="42"/>
      <c r="F21" s="42"/>
      <c r="G21" s="43" t="s">
        <v>156</v>
      </c>
      <c r="H21" s="43" t="s">
        <v>157</v>
      </c>
      <c r="I21" s="43" t="s">
        <v>158</v>
      </c>
      <c r="J21" s="43" t="s">
        <v>159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1:19" x14ac:dyDescent="0.25">
      <c r="A22" s="42"/>
      <c r="B22" s="42"/>
      <c r="C22" s="42"/>
      <c r="D22" s="93" t="s">
        <v>155</v>
      </c>
      <c r="E22" s="93"/>
      <c r="F22" s="93"/>
      <c r="G22" s="50">
        <v>31500</v>
      </c>
      <c r="H22" s="50">
        <v>31284</v>
      </c>
      <c r="I22" s="50">
        <v>32233</v>
      </c>
      <c r="J22" s="50">
        <v>8029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19" x14ac:dyDescent="0.25">
      <c r="A23" s="42"/>
      <c r="B23" s="42"/>
      <c r="C23" s="42"/>
      <c r="D23" s="43"/>
      <c r="E23" s="43"/>
      <c r="F23" s="43"/>
      <c r="G23" s="43"/>
      <c r="H23" s="43"/>
      <c r="I23" s="43"/>
      <c r="J23" s="43"/>
      <c r="K23" s="42"/>
      <c r="L23" s="42"/>
      <c r="M23" s="42"/>
      <c r="N23" s="42"/>
      <c r="O23" s="42"/>
      <c r="P23" s="42"/>
      <c r="Q23" s="42"/>
      <c r="R23" s="42"/>
      <c r="S23" s="42"/>
    </row>
    <row r="24" spans="1:19" x14ac:dyDescent="0.25">
      <c r="A24" s="42"/>
      <c r="B24" s="42"/>
      <c r="C24" s="42"/>
      <c r="D24" s="85" t="s">
        <v>160</v>
      </c>
      <c r="E24" s="85"/>
      <c r="F24" s="85"/>
      <c r="G24" s="45">
        <v>5271215.75</v>
      </c>
      <c r="H24" s="45">
        <v>4900000</v>
      </c>
      <c r="I24" s="45">
        <v>4650000</v>
      </c>
      <c r="J24" s="45">
        <v>5271215.75</v>
      </c>
      <c r="K24" s="42"/>
      <c r="L24" s="42"/>
      <c r="M24" s="42"/>
      <c r="N24" s="42"/>
      <c r="O24" s="42"/>
      <c r="P24" s="42"/>
      <c r="Q24" s="42"/>
      <c r="R24" s="42"/>
      <c r="S24" s="42"/>
    </row>
    <row r="25" spans="1:19" x14ac:dyDescent="0.25">
      <c r="A25" s="42"/>
      <c r="B25" s="42"/>
      <c r="C25" s="42"/>
      <c r="D25" s="43"/>
      <c r="E25" s="43"/>
      <c r="F25" s="43"/>
      <c r="G25" s="43"/>
      <c r="H25" s="43"/>
      <c r="I25" s="43"/>
      <c r="J25" s="43"/>
      <c r="K25" s="42"/>
      <c r="L25" s="42"/>
      <c r="M25" s="42"/>
      <c r="N25" s="42"/>
      <c r="O25" s="42"/>
      <c r="P25" s="42"/>
      <c r="Q25" s="42"/>
      <c r="R25" s="42"/>
      <c r="S25" s="42"/>
    </row>
    <row r="26" spans="1:19" x14ac:dyDescent="0.25">
      <c r="A26" s="42"/>
      <c r="B26" s="42"/>
      <c r="C26" s="42"/>
      <c r="D26" s="46"/>
      <c r="E26" s="46"/>
      <c r="F26" s="46" t="s">
        <v>161</v>
      </c>
      <c r="G26" s="50">
        <v>13515</v>
      </c>
      <c r="H26" s="46"/>
      <c r="I26" s="46"/>
      <c r="J26" s="46"/>
      <c r="K26" s="42"/>
      <c r="L26" s="42"/>
      <c r="M26" s="42"/>
      <c r="N26" s="42"/>
      <c r="O26" s="42"/>
      <c r="P26" s="42"/>
      <c r="Q26" s="42"/>
      <c r="R26" s="42"/>
      <c r="S26" s="42"/>
    </row>
    <row r="27" spans="1:19" x14ac:dyDescent="0.25">
      <c r="A27" s="42"/>
      <c r="B27" s="42"/>
      <c r="C27" s="42"/>
      <c r="D27" s="43"/>
      <c r="E27" s="43"/>
      <c r="F27" s="43"/>
      <c r="G27" s="43"/>
      <c r="H27" s="43"/>
      <c r="I27" s="43"/>
      <c r="J27" s="43"/>
      <c r="K27" s="42"/>
      <c r="L27" s="42"/>
      <c r="M27" s="42"/>
      <c r="N27" s="42"/>
      <c r="O27" s="42"/>
      <c r="P27" s="42"/>
      <c r="Q27" s="42"/>
      <c r="R27" s="42"/>
      <c r="S27" s="42"/>
    </row>
    <row r="28" spans="1:19" x14ac:dyDescent="0.25">
      <c r="A28" s="42"/>
      <c r="B28" s="42"/>
      <c r="C28" s="42"/>
      <c r="D28" s="46"/>
      <c r="E28" s="46"/>
      <c r="F28" s="46" t="s">
        <v>162</v>
      </c>
      <c r="G28" s="45">
        <v>4696398.78</v>
      </c>
      <c r="H28" s="45">
        <v>4598287.08</v>
      </c>
      <c r="I28" s="45"/>
      <c r="J28" s="45"/>
      <c r="K28" s="42"/>
      <c r="L28" s="42"/>
      <c r="M28" s="42"/>
      <c r="N28" s="42"/>
      <c r="O28" s="42"/>
      <c r="P28" s="42"/>
      <c r="Q28" s="42"/>
      <c r="R28" s="42"/>
      <c r="S28" s="42"/>
    </row>
    <row r="29" spans="1:19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89" t="s">
        <v>100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7" ht="18.75" x14ac:dyDescent="0.3">
      <c r="A4" s="88"/>
      <c r="B4" s="88"/>
      <c r="F4" s="91"/>
      <c r="G4" s="91"/>
      <c r="H4" s="91"/>
      <c r="I4" s="91"/>
      <c r="J4" s="91"/>
      <c r="K4" s="91"/>
      <c r="L4" s="91"/>
      <c r="O4" s="42"/>
      <c r="P4" s="42"/>
      <c r="Q4" s="42"/>
    </row>
    <row r="5" spans="1:17" ht="18.75" customHeight="1" x14ac:dyDescent="0.3">
      <c r="A5" s="88"/>
      <c r="B5" s="88"/>
      <c r="F5" s="39"/>
      <c r="G5" s="92" t="s">
        <v>144</v>
      </c>
      <c r="H5" s="92"/>
      <c r="I5" s="92"/>
      <c r="J5" s="92"/>
      <c r="K5" s="39"/>
      <c r="L5" s="86"/>
      <c r="M5" s="86"/>
      <c r="N5" s="86"/>
      <c r="O5" s="42"/>
      <c r="P5" s="42"/>
      <c r="Q5" s="42"/>
    </row>
    <row r="6" spans="1:17" ht="15.75" x14ac:dyDescent="0.25">
      <c r="A6" s="88"/>
      <c r="B6" s="88"/>
      <c r="H6" s="40">
        <v>2023</v>
      </c>
      <c r="L6" s="86"/>
      <c r="M6" s="86"/>
      <c r="N6" s="86"/>
      <c r="O6" s="42"/>
      <c r="P6" s="42"/>
      <c r="Q6" s="42"/>
    </row>
    <row r="7" spans="1:17" x14ac:dyDescent="0.25">
      <c r="A7" s="88"/>
      <c r="B7" s="88"/>
      <c r="L7" s="86"/>
      <c r="M7" s="86"/>
      <c r="N7" s="86"/>
    </row>
    <row r="8" spans="1:17" x14ac:dyDescent="0.25">
      <c r="L8" s="86"/>
      <c r="M8" s="86"/>
      <c r="N8" s="86"/>
    </row>
    <row r="9" spans="1:17" x14ac:dyDescent="0.25">
      <c r="C9" t="s">
        <v>146</v>
      </c>
      <c r="D9" t="s">
        <v>142</v>
      </c>
    </row>
    <row r="10" spans="1:17" x14ac:dyDescent="0.25">
      <c r="C10" t="s">
        <v>147</v>
      </c>
      <c r="D10" t="s">
        <v>163</v>
      </c>
    </row>
    <row r="11" spans="1:17" x14ac:dyDescent="0.25">
      <c r="C11" t="s">
        <v>148</v>
      </c>
      <c r="D11" t="s">
        <v>164</v>
      </c>
    </row>
    <row r="13" spans="1:17" ht="15" customHeight="1" x14ac:dyDescent="0.25">
      <c r="C13" s="23" t="s">
        <v>149</v>
      </c>
      <c r="E13" s="23" t="s">
        <v>154</v>
      </c>
    </row>
    <row r="14" spans="1:17" x14ac:dyDescent="0.25">
      <c r="C14" t="s">
        <v>150</v>
      </c>
      <c r="D14" s="18">
        <v>156000000</v>
      </c>
      <c r="E14" t="s">
        <v>150</v>
      </c>
      <c r="F14" s="33">
        <v>7854551</v>
      </c>
    </row>
    <row r="15" spans="1:17" x14ac:dyDescent="0.25">
      <c r="C15" t="s">
        <v>151</v>
      </c>
      <c r="D15" s="18">
        <v>267969082.74000001</v>
      </c>
      <c r="E15" t="s">
        <v>151</v>
      </c>
      <c r="F15" s="33">
        <v>7854551</v>
      </c>
    </row>
    <row r="16" spans="1:17" x14ac:dyDescent="0.25">
      <c r="C16" t="s">
        <v>152</v>
      </c>
      <c r="D16" s="18">
        <v>239038508.74000001</v>
      </c>
      <c r="E16" t="s">
        <v>153</v>
      </c>
      <c r="F16" s="33">
        <v>3139456.97</v>
      </c>
    </row>
    <row r="17" spans="1:19" x14ac:dyDescent="0.25">
      <c r="C17" t="s">
        <v>153</v>
      </c>
      <c r="D17" s="18">
        <v>36514109.439999998</v>
      </c>
      <c r="F17" s="18"/>
    </row>
    <row r="20" spans="1:19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x14ac:dyDescent="0.25">
      <c r="A21" s="42"/>
      <c r="B21" s="42"/>
      <c r="C21" s="42"/>
      <c r="D21" s="42"/>
      <c r="E21" s="42"/>
      <c r="F21" s="42"/>
      <c r="G21" s="43" t="s">
        <v>156</v>
      </c>
      <c r="H21" s="43" t="s">
        <v>157</v>
      </c>
      <c r="I21" s="43" t="s">
        <v>158</v>
      </c>
      <c r="J21" s="43" t="s">
        <v>159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1:19" x14ac:dyDescent="0.25">
      <c r="A22" s="42"/>
      <c r="B22" s="42"/>
      <c r="C22" s="42"/>
      <c r="D22" s="93" t="s">
        <v>155</v>
      </c>
      <c r="E22" s="93"/>
      <c r="F22" s="93"/>
      <c r="G22" s="44">
        <v>75000</v>
      </c>
      <c r="H22" s="44">
        <v>139108</v>
      </c>
      <c r="I22" s="44">
        <v>40551</v>
      </c>
      <c r="J22" s="44">
        <v>31290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19" x14ac:dyDescent="0.25">
      <c r="A23" s="42"/>
      <c r="B23" s="42"/>
      <c r="C23" s="42"/>
      <c r="D23" s="43"/>
      <c r="E23" s="43"/>
      <c r="F23" s="43"/>
      <c r="G23" s="43"/>
      <c r="H23" s="43"/>
      <c r="I23" s="43"/>
      <c r="J23" s="43"/>
      <c r="K23" s="42"/>
      <c r="L23" s="42"/>
      <c r="M23" s="42"/>
      <c r="N23" s="42"/>
      <c r="O23" s="42"/>
      <c r="P23" s="42"/>
      <c r="Q23" s="42"/>
      <c r="R23" s="42"/>
      <c r="S23" s="42"/>
    </row>
    <row r="24" spans="1:19" x14ac:dyDescent="0.25">
      <c r="A24" s="42"/>
      <c r="B24" s="42"/>
      <c r="C24" s="42"/>
      <c r="D24" s="85" t="s">
        <v>160</v>
      </c>
      <c r="E24" s="85"/>
      <c r="F24" s="85"/>
      <c r="G24" s="45">
        <v>1963637.75</v>
      </c>
      <c r="H24" s="45">
        <v>1963637.75</v>
      </c>
      <c r="I24" s="45">
        <v>1850000</v>
      </c>
      <c r="J24" s="45">
        <v>1850000</v>
      </c>
      <c r="K24" s="42"/>
      <c r="L24" s="42"/>
      <c r="M24" s="42"/>
      <c r="N24" s="42"/>
      <c r="O24" s="42"/>
      <c r="P24" s="42"/>
      <c r="Q24" s="42"/>
      <c r="R24" s="42"/>
      <c r="S24" s="42"/>
    </row>
    <row r="25" spans="1:19" x14ac:dyDescent="0.25">
      <c r="A25" s="42"/>
      <c r="B25" s="42"/>
      <c r="C25" s="42"/>
      <c r="D25" s="43"/>
      <c r="E25" s="43"/>
      <c r="F25" s="43"/>
      <c r="G25" s="43"/>
      <c r="H25" s="43"/>
      <c r="I25" s="43"/>
      <c r="J25" s="43"/>
      <c r="K25" s="42"/>
      <c r="L25" s="42"/>
      <c r="M25" s="42"/>
      <c r="N25" s="42"/>
      <c r="O25" s="42"/>
      <c r="P25" s="42"/>
      <c r="Q25" s="42"/>
      <c r="R25" s="42"/>
      <c r="S25" s="42"/>
    </row>
    <row r="26" spans="1:19" x14ac:dyDescent="0.25">
      <c r="A26" s="42"/>
      <c r="B26" s="42"/>
      <c r="C26" s="42"/>
      <c r="D26" s="46"/>
      <c r="E26" s="46"/>
      <c r="F26" s="46" t="s">
        <v>161</v>
      </c>
      <c r="G26" s="51">
        <v>44348</v>
      </c>
      <c r="H26" s="46"/>
      <c r="I26" s="46"/>
      <c r="J26" s="46"/>
      <c r="K26" s="42"/>
      <c r="L26" s="42"/>
      <c r="M26" s="42"/>
      <c r="N26" s="42"/>
      <c r="O26" s="42"/>
      <c r="P26" s="42"/>
      <c r="Q26" s="42"/>
      <c r="R26" s="42"/>
      <c r="S26" s="42"/>
    </row>
    <row r="27" spans="1:19" x14ac:dyDescent="0.25">
      <c r="A27" s="42"/>
      <c r="B27" s="42"/>
      <c r="C27" s="42"/>
      <c r="D27" s="43"/>
      <c r="E27" s="43"/>
      <c r="F27" s="43"/>
      <c r="G27" s="43"/>
      <c r="H27" s="43"/>
      <c r="I27" s="43"/>
      <c r="J27" s="43"/>
      <c r="K27" s="42"/>
      <c r="L27" s="42"/>
      <c r="M27" s="42"/>
      <c r="N27" s="42"/>
      <c r="O27" s="42"/>
      <c r="P27" s="42"/>
      <c r="Q27" s="42"/>
      <c r="R27" s="42"/>
      <c r="S27" s="42"/>
    </row>
    <row r="28" spans="1:19" x14ac:dyDescent="0.25">
      <c r="A28" s="42"/>
      <c r="B28" s="42"/>
      <c r="C28" s="42"/>
      <c r="D28" s="46"/>
      <c r="E28" s="46"/>
      <c r="F28" s="46" t="s">
        <v>162</v>
      </c>
      <c r="G28" s="45">
        <v>1902826.87</v>
      </c>
      <c r="H28" s="51">
        <v>1834848.06</v>
      </c>
      <c r="I28" s="46"/>
      <c r="J28" s="46"/>
      <c r="K28" s="42"/>
      <c r="L28" s="42"/>
      <c r="M28" s="42"/>
      <c r="N28" s="42"/>
      <c r="O28" s="42"/>
      <c r="P28" s="42"/>
      <c r="Q28" s="42"/>
      <c r="R28" s="42"/>
      <c r="S28" s="42"/>
    </row>
    <row r="29" spans="1:19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x14ac:dyDescent="0.25">
      <c r="A30" s="42"/>
      <c r="B30" s="42"/>
      <c r="C30" s="42"/>
      <c r="D30" s="42"/>
      <c r="E30" s="42"/>
      <c r="F30" s="42"/>
      <c r="G30" s="42"/>
      <c r="H30" s="47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19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RAI</cp:lastModifiedBy>
  <cp:lastPrinted>2023-12-11T15:44:09Z</cp:lastPrinted>
  <dcterms:created xsi:type="dcterms:W3CDTF">2021-07-29T18:58:50Z</dcterms:created>
  <dcterms:modified xsi:type="dcterms:W3CDTF">2023-12-19T14:48:31Z</dcterms:modified>
</cp:coreProperties>
</file>