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ELIA\GASTOS 2021\"/>
    </mc:Choice>
  </mc:AlternateContent>
  <bookViews>
    <workbookView xWindow="0" yWindow="0" windowWidth="19200" windowHeight="11505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'!$A$1:$N$104</definedName>
    <definedName name="_xlnm.Print_Titles" localSheetId="1">'Plantilla Ejecución '!$6:$6</definedName>
    <definedName name="_xlnm.Print_Titles" localSheetId="0">'Plantilla Presupuesto'!$8:$8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K24" i="3"/>
  <c r="K8" i="3"/>
  <c r="J8" i="3" l="1"/>
  <c r="I8" i="3"/>
  <c r="J50" i="3"/>
  <c r="J14" i="3"/>
  <c r="J24" i="3"/>
  <c r="I14" i="3"/>
  <c r="I34" i="3" l="1"/>
  <c r="I50" i="3" l="1"/>
  <c r="H50" i="3"/>
  <c r="H34" i="3"/>
  <c r="H24" i="3"/>
  <c r="H14" i="3"/>
  <c r="G14" i="3"/>
  <c r="H8" i="3"/>
  <c r="G24" i="3"/>
  <c r="C26" i="2" l="1"/>
  <c r="C16" i="2"/>
  <c r="G8" i="3" l="1"/>
  <c r="C10" i="2" l="1"/>
  <c r="B16" i="2"/>
  <c r="F8" i="3"/>
  <c r="C52" i="2" l="1"/>
  <c r="C74" i="2" s="1"/>
  <c r="B52" i="2"/>
  <c r="I24" i="3" l="1"/>
  <c r="B15" i="3"/>
  <c r="B9" i="3"/>
  <c r="C44" i="2" l="1"/>
  <c r="C36" i="2"/>
  <c r="C70" i="2"/>
  <c r="C67" i="2"/>
  <c r="C62" i="2"/>
  <c r="C83" i="2"/>
  <c r="C80" i="2"/>
  <c r="C77" i="2"/>
  <c r="B83" i="2"/>
  <c r="B80" i="2"/>
  <c r="B77" i="2"/>
  <c r="B36" i="2"/>
  <c r="B70" i="2"/>
  <c r="B67" i="2"/>
  <c r="B62" i="2"/>
  <c r="B44" i="2"/>
  <c r="B26" i="2"/>
  <c r="B10" i="2"/>
  <c r="B65" i="3"/>
  <c r="B60" i="3"/>
  <c r="B16" i="3"/>
  <c r="I81" i="3"/>
  <c r="J81" i="3"/>
  <c r="K81" i="3"/>
  <c r="L81" i="3"/>
  <c r="M81" i="3"/>
  <c r="N81" i="3"/>
  <c r="I78" i="3"/>
  <c r="J78" i="3"/>
  <c r="K78" i="3"/>
  <c r="L78" i="3"/>
  <c r="M78" i="3"/>
  <c r="N78" i="3"/>
  <c r="I75" i="3"/>
  <c r="J75" i="3"/>
  <c r="K75" i="3"/>
  <c r="L75" i="3"/>
  <c r="M75" i="3"/>
  <c r="N75" i="3"/>
  <c r="K50" i="3"/>
  <c r="L50" i="3"/>
  <c r="M50" i="3"/>
  <c r="N50" i="3"/>
  <c r="N49" i="3"/>
  <c r="M49" i="3" s="1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N48" i="3"/>
  <c r="M48" i="3" s="1"/>
  <c r="L48" i="3" s="1"/>
  <c r="K48" i="3" s="1"/>
  <c r="J48" i="3" s="1"/>
  <c r="I48" i="3" s="1"/>
  <c r="H48" i="3" s="1"/>
  <c r="G48" i="3" s="1"/>
  <c r="F48" i="3" s="1"/>
  <c r="E48" i="3" s="1"/>
  <c r="D48" i="3" s="1"/>
  <c r="C48" i="3" s="1"/>
  <c r="B48" i="3" s="1"/>
  <c r="N47" i="3"/>
  <c r="M47" i="3" s="1"/>
  <c r="L47" i="3" s="1"/>
  <c r="K47" i="3" s="1"/>
  <c r="J47" i="3" s="1"/>
  <c r="I47" i="3" s="1"/>
  <c r="H47" i="3" s="1"/>
  <c r="G47" i="3" s="1"/>
  <c r="F47" i="3" s="1"/>
  <c r="E47" i="3" s="1"/>
  <c r="D47" i="3" s="1"/>
  <c r="C47" i="3" s="1"/>
  <c r="B47" i="3" s="1"/>
  <c r="N46" i="3"/>
  <c r="M46" i="3" s="1"/>
  <c r="L46" i="3" s="1"/>
  <c r="K46" i="3" s="1"/>
  <c r="J46" i="3" s="1"/>
  <c r="I46" i="3" s="1"/>
  <c r="H46" i="3" s="1"/>
  <c r="G46" i="3" s="1"/>
  <c r="F46" i="3" s="1"/>
  <c r="E46" i="3" s="1"/>
  <c r="D46" i="3" s="1"/>
  <c r="C46" i="3" s="1"/>
  <c r="B46" i="3" s="1"/>
  <c r="N45" i="3"/>
  <c r="M45" i="3" s="1"/>
  <c r="L45" i="3" s="1"/>
  <c r="K45" i="3" s="1"/>
  <c r="J45" i="3" s="1"/>
  <c r="I45" i="3" s="1"/>
  <c r="H45" i="3" s="1"/>
  <c r="G45" i="3" s="1"/>
  <c r="F45" i="3" s="1"/>
  <c r="E45" i="3" s="1"/>
  <c r="D45" i="3" s="1"/>
  <c r="C45" i="3" s="1"/>
  <c r="B45" i="3" s="1"/>
  <c r="N44" i="3"/>
  <c r="M44" i="3" s="1"/>
  <c r="L44" i="3" s="1"/>
  <c r="K44" i="3" s="1"/>
  <c r="J44" i="3" s="1"/>
  <c r="I44" i="3" s="1"/>
  <c r="H44" i="3" s="1"/>
  <c r="G44" i="3" s="1"/>
  <c r="F44" i="3" s="1"/>
  <c r="E44" i="3" s="1"/>
  <c r="D44" i="3" s="1"/>
  <c r="C44" i="3" s="1"/>
  <c r="B44" i="3" s="1"/>
  <c r="N43" i="3"/>
  <c r="M43" i="3" s="1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N42" i="3"/>
  <c r="M42" i="3" s="1"/>
  <c r="L24" i="3"/>
  <c r="M24" i="3"/>
  <c r="N24" i="3"/>
  <c r="L14" i="3"/>
  <c r="M14" i="3"/>
  <c r="N14" i="3"/>
  <c r="L8" i="3"/>
  <c r="M8" i="3"/>
  <c r="N8" i="3"/>
  <c r="D81" i="3"/>
  <c r="E81" i="3"/>
  <c r="F81" i="3"/>
  <c r="G81" i="3"/>
  <c r="H81" i="3"/>
  <c r="C81" i="3"/>
  <c r="B79" i="3"/>
  <c r="D78" i="3"/>
  <c r="E78" i="3"/>
  <c r="F78" i="3"/>
  <c r="G78" i="3"/>
  <c r="H78" i="3"/>
  <c r="C78" i="3"/>
  <c r="D75" i="3"/>
  <c r="E75" i="3"/>
  <c r="F75" i="3"/>
  <c r="G75" i="3"/>
  <c r="H75" i="3"/>
  <c r="C75" i="3"/>
  <c r="B77" i="3"/>
  <c r="B80" i="3"/>
  <c r="B82" i="3"/>
  <c r="B76" i="3"/>
  <c r="D50" i="3"/>
  <c r="E50" i="3"/>
  <c r="F50" i="3"/>
  <c r="G50" i="3"/>
  <c r="C50" i="3"/>
  <c r="D24" i="3"/>
  <c r="E24" i="3"/>
  <c r="F24" i="3"/>
  <c r="C24" i="3"/>
  <c r="H41" i="3"/>
  <c r="G41" i="3" s="1"/>
  <c r="F41" i="3" s="1"/>
  <c r="E41" i="3" s="1"/>
  <c r="D41" i="3" s="1"/>
  <c r="C41" i="3" s="1"/>
  <c r="B41" i="3" s="1"/>
  <c r="H40" i="3"/>
  <c r="G40" i="3" s="1"/>
  <c r="F40" i="3" s="1"/>
  <c r="E40" i="3" s="1"/>
  <c r="D40" i="3" s="1"/>
  <c r="C40" i="3" s="1"/>
  <c r="B40" i="3" s="1"/>
  <c r="H39" i="3"/>
  <c r="G39" i="3" s="1"/>
  <c r="F39" i="3" s="1"/>
  <c r="E39" i="3" s="1"/>
  <c r="D39" i="3" s="1"/>
  <c r="C39" i="3" s="1"/>
  <c r="B39" i="3" s="1"/>
  <c r="H38" i="3"/>
  <c r="G38" i="3" s="1"/>
  <c r="F38" i="3" s="1"/>
  <c r="E38" i="3" s="1"/>
  <c r="D38" i="3" s="1"/>
  <c r="C38" i="3" s="1"/>
  <c r="B38" i="3" s="1"/>
  <c r="H37" i="3"/>
  <c r="G37" i="3" s="1"/>
  <c r="F37" i="3" s="1"/>
  <c r="E37" i="3" s="1"/>
  <c r="D37" i="3" s="1"/>
  <c r="C37" i="3" s="1"/>
  <c r="B37" i="3" s="1"/>
  <c r="H36" i="3"/>
  <c r="G36" i="3" s="1"/>
  <c r="F36" i="3" s="1"/>
  <c r="E36" i="3" s="1"/>
  <c r="D36" i="3" s="1"/>
  <c r="C36" i="3" s="1"/>
  <c r="B36" i="3" s="1"/>
  <c r="D14" i="3"/>
  <c r="E14" i="3"/>
  <c r="F14" i="3"/>
  <c r="C14" i="3"/>
  <c r="B23" i="3"/>
  <c r="D8" i="3"/>
  <c r="E8" i="3"/>
  <c r="C8" i="3"/>
  <c r="B13" i="3"/>
  <c r="B12" i="3"/>
  <c r="B17" i="3"/>
  <c r="B18" i="3"/>
  <c r="B19" i="3"/>
  <c r="B20" i="3"/>
  <c r="B21" i="3"/>
  <c r="B22" i="3"/>
  <c r="B25" i="3"/>
  <c r="B26" i="3"/>
  <c r="B27" i="3"/>
  <c r="B28" i="3"/>
  <c r="B29" i="3"/>
  <c r="B30" i="3"/>
  <c r="B31" i="3"/>
  <c r="B32" i="3"/>
  <c r="B33" i="3"/>
  <c r="B35" i="3"/>
  <c r="B51" i="3"/>
  <c r="B52" i="3"/>
  <c r="B53" i="3"/>
  <c r="B54" i="3"/>
  <c r="B55" i="3"/>
  <c r="B56" i="3"/>
  <c r="B57" i="3"/>
  <c r="B58" i="3"/>
  <c r="B59" i="3"/>
  <c r="B61" i="3"/>
  <c r="B62" i="3"/>
  <c r="B63" i="3"/>
  <c r="B64" i="3"/>
  <c r="B66" i="3"/>
  <c r="B67" i="3"/>
  <c r="B68" i="3"/>
  <c r="B69" i="3"/>
  <c r="B70" i="3"/>
  <c r="B71" i="3"/>
  <c r="B10" i="3"/>
  <c r="B11" i="3"/>
  <c r="E83" i="3" l="1"/>
  <c r="C83" i="3"/>
  <c r="M83" i="3"/>
  <c r="I83" i="3"/>
  <c r="F83" i="3"/>
  <c r="H83" i="3"/>
  <c r="B75" i="3"/>
  <c r="B78" i="3"/>
  <c r="B83" i="3" s="1"/>
  <c r="G83" i="3"/>
  <c r="B50" i="3"/>
  <c r="B24" i="3"/>
  <c r="B8" i="3"/>
  <c r="C85" i="2"/>
  <c r="B85" i="2"/>
  <c r="D83" i="3"/>
  <c r="L83" i="3"/>
  <c r="B81" i="3"/>
  <c r="K83" i="3"/>
  <c r="N83" i="3"/>
  <c r="J83" i="3"/>
  <c r="B14" i="3"/>
  <c r="B74" i="2"/>
  <c r="N34" i="3"/>
  <c r="N72" i="3" s="1"/>
  <c r="M34" i="3"/>
  <c r="M72" i="3" s="1"/>
  <c r="L42" i="3"/>
  <c r="T7" i="3"/>
  <c r="U7" i="3" s="1"/>
  <c r="V7" i="3" s="1"/>
  <c r="W7" i="3" s="1"/>
  <c r="X7" i="3" s="1"/>
  <c r="Y7" i="3" s="1"/>
  <c r="AA7" i="3" s="1"/>
  <c r="M85" i="3" l="1"/>
  <c r="N85" i="3"/>
  <c r="C87" i="2"/>
  <c r="B87" i="2"/>
  <c r="L34" i="3"/>
  <c r="L72" i="3" s="1"/>
  <c r="L85" i="3" s="1"/>
  <c r="K42" i="3"/>
  <c r="Z6" i="3"/>
  <c r="AA6" i="3" s="1"/>
  <c r="K34" i="3" l="1"/>
  <c r="K72" i="3" s="1"/>
  <c r="K85" i="3" s="1"/>
  <c r="J42" i="3"/>
  <c r="I42" i="3" l="1"/>
  <c r="J34" i="3"/>
  <c r="J72" i="3" s="1"/>
  <c r="J85" i="3" s="1"/>
  <c r="H42" i="3" l="1"/>
  <c r="I72" i="3" l="1"/>
  <c r="I85" i="3" s="1"/>
  <c r="G42" i="3"/>
  <c r="H72" i="3"/>
  <c r="H85" i="3" s="1"/>
  <c r="F42" i="3" l="1"/>
  <c r="G34" i="3"/>
  <c r="G72" i="3" s="1"/>
  <c r="G85" i="3" s="1"/>
  <c r="E42" i="3" l="1"/>
  <c r="F34" i="3"/>
  <c r="F72" i="3" s="1"/>
  <c r="F85" i="3" l="1"/>
  <c r="D42" i="3"/>
  <c r="E34" i="3"/>
  <c r="E72" i="3" s="1"/>
  <c r="E85" i="3" s="1"/>
  <c r="C42" i="3" l="1"/>
  <c r="B42" i="3" s="1"/>
  <c r="D34" i="3"/>
  <c r="D72" i="3" s="1"/>
  <c r="D85" i="3" s="1"/>
  <c r="C34" i="3" l="1"/>
  <c r="B34" i="3" s="1"/>
  <c r="C72" i="3" l="1"/>
  <c r="B72" i="3" s="1"/>
  <c r="B85" i="3" s="1"/>
  <c r="C85" i="3" l="1"/>
</calcChain>
</file>

<file path=xl/sharedStrings.xml><?xml version="1.0" encoding="utf-8"?>
<sst xmlns="http://schemas.openxmlformats.org/spreadsheetml/2006/main" count="210" uniqueCount="127">
  <si>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</si>
  <si>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</si>
  <si>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</si>
  <si>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</si>
  <si>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</si>
  <si>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</si>
  <si>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</si>
  <si>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</si>
  <si>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</si>
  <si>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</si>
  <si>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</si>
  <si>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</si>
  <si>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</si>
  <si>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</si>
  <si>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</si>
  <si>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</si>
  <si>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</si>
  <si>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</si>
  <si>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</si>
  <si>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</si>
  <si>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</si>
  <si>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</si>
  <si>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</si>
  <si>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</si>
  <si>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</si>
  <si>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</si>
  <si>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</si>
  <si>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</si>
  <si>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</si>
  <si>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</si>
  <si>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</si>
  <si>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</si>
  <si>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</si>
  <si>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</si>
  <si>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</si>
  <si>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</si>
  <si>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</si>
  <si>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</si>
  <si>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</si>
  <si>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</si>
  <si>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</si>
  <si>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</si>
  <si>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</si>
  <si>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</si>
  <si>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</si>
  <si>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</si>
  <si>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</si>
  <si>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</si>
  <si>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</si>
  <si>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</si>
  <si>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</si>
  <si>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</si>
  <si>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</si>
  <si>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</si>
  <si>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</si>
  <si>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</si>
  <si>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</si>
  <si>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</si>
  <si>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</si>
  <si>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</si>
  <si>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</si>
  <si>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</si>
  <si>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</si>
  <si>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</si>
  <si>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</si>
  <si>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</si>
  <si>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</si>
  <si>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</si>
  <si>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</si>
  <si>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</si>
  <si>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</si>
  <si>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</si>
  <si>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</si>
  <si>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</si>
  <si>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</si>
  <si>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</si>
  <si>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</si>
  <si>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</si>
  <si>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</si>
  <si>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</si>
  <si>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</si>
  <si>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</si>
  <si>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</si>
  <si>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</si>
  <si>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</si>
  <si>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</si>
  <si>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</si>
  <si>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</si>
  <si>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</si>
  <si>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</si>
  <si>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</si>
  <si>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</si>
  <si>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</si>
  <si>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</si>
  <si>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</si>
  <si>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</si>
  <si>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</si>
  <si>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</si>
  <si>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</si>
  <si>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</si>
  <si>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</si>
  <si>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</si>
  <si>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</si>
  <si>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</si>
  <si>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</si>
  <si>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</si>
  <si>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Jardín Botánico Nacional</t>
  </si>
  <si>
    <t>Ministerio del Medio Ambiente y Recursos Naturales</t>
  </si>
  <si>
    <t>Fuente: SIGEF</t>
  </si>
  <si>
    <t>Fuente: [SIGEF]</t>
  </si>
  <si>
    <t>Ministerio de Medio Ambiente y Recursos Naturales</t>
  </si>
  <si>
    <t>Jardín Botánico Nacional "Dr. Rafael M. Moscoso"</t>
  </si>
  <si>
    <t xml:space="preserve">   </t>
  </si>
  <si>
    <t>ELABORADO POR</t>
  </si>
  <si>
    <t>"Dr. Rafael M. Moscoso"</t>
  </si>
  <si>
    <t xml:space="preserve"> </t>
  </si>
  <si>
    <t>ENC. DPTO. FINANCIERO</t>
  </si>
  <si>
    <t>APROBADO POR</t>
  </si>
  <si>
    <t>LICDA. NESTINA CONTRERAS</t>
  </si>
  <si>
    <t xml:space="preserve">                                  ELABORADO POR</t>
  </si>
  <si>
    <t>Fecha de registro: hasta el [30] de [ABRIL] del [2021]</t>
  </si>
  <si>
    <t>Fecha de imputación: hasta el [30] de [ABRIL] del [2021]</t>
  </si>
  <si>
    <t>Nota: El aumento en el presupuesto por RD$60,312,014.00, corresponde a los saldos de años anteriores.</t>
  </si>
  <si>
    <t>SECRETARIA</t>
  </si>
  <si>
    <t xml:space="preserve">                                      SECRETARIA</t>
  </si>
  <si>
    <t>LICDA. KELIA SANCHEZ</t>
  </si>
  <si>
    <t xml:space="preserve">                        LICDA. KELIA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</si>
</sst>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4" fontId="0" fillId="0" borderId="0" xfId="1" applyNumberFormat="1" applyFont="1" applyAlignment="1">
      <alignment horizontal="righ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4" fontId="1" fillId="0" borderId="0" xfId="1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/>
    <xf numFmtId="4" fontId="1" fillId="2" borderId="2" xfId="0" applyNumberFormat="1" applyFont="1" applyFill="1" applyBorder="1" applyAlignment="1">
      <alignment horizontal="right" vertical="center" wrapText="1"/>
    </xf>
    <xf numFmtId="39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39" fontId="1" fillId="0" borderId="0" xfId="0" applyNumberFormat="1" applyFont="1" applyAlignment="1">
      <alignment horizontal="right"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164" fontId="1" fillId="0" borderId="1" xfId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9" fontId="1" fillId="0" borderId="0" xfId="1" applyNumberFormat="1" applyFont="1" applyAlignment="1">
      <alignment vertical="center"/>
    </xf>
    <xf numFmtId="39" fontId="0" fillId="0" borderId="0" xfId="1" applyNumberFormat="1" applyFont="1" applyAlignment="1">
      <alignment vertical="center"/>
    </xf>
    <xf numFmtId="39" fontId="1" fillId="2" borderId="2" xfId="1" applyNumberFormat="1" applyFont="1" applyFill="1" applyBorder="1" applyAlignment="1">
      <alignment vertical="center"/>
    </xf>
    <xf numFmtId="39" fontId="0" fillId="0" borderId="0" xfId="1" applyNumberFormat="1" applyFont="1" applyAlignment="1"/>
    <xf numFmtId="39" fontId="1" fillId="0" borderId="1" xfId="1" applyNumberFormat="1" applyFont="1" applyBorder="1" applyAlignment="1">
      <alignment vertical="center"/>
    </xf>
    <xf numFmtId="39" fontId="1" fillId="3" borderId="0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4" fontId="0" fillId="0" borderId="0" xfId="0" applyNumberFormat="1"/>
    <xf numFmtId="39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4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161925</xdr:colOff>
      <xdr:row>94</xdr:row>
      <xdr:rowOff>0</xdr:rowOff>
    </xdr:from>
    <xdr:to>
      <xdr:col>0</xdr:col>
      <xdr:colOff>2876550</xdr:colOff>
      <xdr:row>94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6192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5705475</xdr:colOff>
      <xdr:row>94</xdr:row>
      <xdr:rowOff>0</xdr:rowOff>
    </xdr:from>
    <xdr:to>
      <xdr:col>3</xdr:col>
      <xdr:colOff>38100</xdr:colOff>
      <xdr:row>94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70547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171448</xdr:colOff>
      <xdr:row>0</xdr:row>
      <xdr:rowOff>171450</xdr:rowOff>
    </xdr:from>
    <xdr:to>
      <xdr:col>0</xdr:col>
      <xdr:colOff>1466849</xdr:colOff>
      <xdr:row>4</xdr:row>
      <xdr:rowOff>95250</xdr:rowOff>
    </xdr:to>
    <xdr:pic>
      <xdr:nvPicPr>
        <xdr:cNvPr id="18" name="Imagen 17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8" y="171450"/>
          <a:ext cx="1295401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704849</xdr:colOff>
      <xdr:row>0</xdr:row>
      <xdr:rowOff>161926</xdr:rowOff>
    </xdr:from>
    <xdr:to>
      <xdr:col>2</xdr:col>
      <xdr:colOff>655067</xdr:colOff>
      <xdr:row>4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4" y="161926"/>
          <a:ext cx="1312293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548483</xdr:colOff>
      <xdr:row>0</xdr:row>
      <xdr:rowOff>169379</xdr:rowOff>
    </xdr:from>
    <xdr:to>
      <xdr:col>0</xdr:col>
      <xdr:colOff>1703294</xdr:colOff>
      <xdr:row>4</xdr:row>
      <xdr:rowOff>33618</xdr:rowOff>
    </xdr:to>
    <xdr:pic>
      <xdr:nvPicPr>
        <xdr:cNvPr id="7" name="Imagen 6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83" y="169379"/>
          <a:ext cx="1154811" cy="771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0</xdr:row>
      <xdr:rowOff>136152</xdr:rowOff>
    </xdr:from>
    <xdr:to>
      <xdr:col>13</xdr:col>
      <xdr:colOff>438897</xdr:colOff>
      <xdr:row>4</xdr:row>
      <xdr:rowOff>61276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2975" y="136152"/>
          <a:ext cx="1324722" cy="83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tabSelected="1" topLeftCell="A50" zoomScaleNormal="100" workbookViewId="0">
      <selection activeCell="A56" sqref="A56:C99"/>
    </sheetView>
  </sheetViews>
  <sheetFormatPr baseColWidth="10" defaultColWidth="9.140625" defaultRowHeight="15" x14ac:dyDescent="0.25"/>
  <cols>
    <col min="1" max="1" width="87" customWidth="1"/>
    <col min="2" max="2" width="20.42578125" style="27" customWidth="1"/>
    <col min="3" max="3" width="18" style="27" customWidth="1"/>
    <col min="4" max="4" width="11.5703125" bestFit="1" customWidth="1"/>
    <col min="6" max="6" width="9.85546875" bestFit="1" customWidth="1"/>
  </cols>
  <sheetData>
    <row r="1" spans="1:5" ht="18.75" x14ac:dyDescent="0.3">
      <c r="A1" s="50" t="s">
        <v>110</v>
      </c>
      <c r="B1" s="50"/>
      <c r="C1" s="50"/>
      <c r="E1" s="5" t="s">
        <v>39</v>
      </c>
    </row>
    <row r="2" spans="1:5" ht="18.75" x14ac:dyDescent="0.25">
      <c r="A2" s="50" t="s">
        <v>106</v>
      </c>
      <c r="B2" s="50"/>
      <c r="C2" s="50"/>
      <c r="E2" s="10" t="s">
        <v>101</v>
      </c>
    </row>
    <row r="3" spans="1:5" ht="18.75" x14ac:dyDescent="0.25">
      <c r="A3" s="50" t="s">
        <v>114</v>
      </c>
      <c r="B3" s="50"/>
      <c r="C3" s="50"/>
      <c r="E3" s="10"/>
    </row>
    <row r="4" spans="1:5" ht="18.75" x14ac:dyDescent="0.25">
      <c r="A4" s="50">
        <v>2021</v>
      </c>
      <c r="B4" s="50"/>
      <c r="C4" s="50"/>
      <c r="E4" s="10" t="s">
        <v>102</v>
      </c>
    </row>
    <row r="5" spans="1:5" ht="18.75" x14ac:dyDescent="0.3">
      <c r="A5" s="51" t="s">
        <v>104</v>
      </c>
      <c r="B5" s="51"/>
      <c r="C5" s="51"/>
      <c r="E5" s="5" t="s">
        <v>94</v>
      </c>
    </row>
    <row r="6" spans="1:5" x14ac:dyDescent="0.25">
      <c r="A6" s="48" t="s">
        <v>36</v>
      </c>
      <c r="B6" s="48"/>
      <c r="C6" s="48"/>
      <c r="E6" s="10" t="s">
        <v>99</v>
      </c>
    </row>
    <row r="7" spans="1:5" x14ac:dyDescent="0.25">
      <c r="E7" s="10" t="s">
        <v>100</v>
      </c>
    </row>
    <row r="8" spans="1:5" ht="31.5" x14ac:dyDescent="0.25">
      <c r="A8" s="8" t="s">
        <v>0</v>
      </c>
      <c r="B8" s="9" t="s">
        <v>37</v>
      </c>
      <c r="C8" s="9" t="s">
        <v>38</v>
      </c>
    </row>
    <row r="9" spans="1:5" x14ac:dyDescent="0.25">
      <c r="A9" s="1" t="s">
        <v>1</v>
      </c>
      <c r="B9" s="33"/>
      <c r="C9" s="33"/>
    </row>
    <row r="10" spans="1:5" x14ac:dyDescent="0.25">
      <c r="A10" s="2" t="s">
        <v>2</v>
      </c>
      <c r="B10" s="36">
        <f>+B11+B12+B13+B14+B15</f>
        <v>92008240</v>
      </c>
      <c r="C10" s="36">
        <f>+C11+C12+C13+C14+C15</f>
        <v>96040203</v>
      </c>
    </row>
    <row r="11" spans="1:5" x14ac:dyDescent="0.25">
      <c r="A11" s="4" t="s">
        <v>3</v>
      </c>
      <c r="B11" s="15">
        <v>72264660</v>
      </c>
      <c r="C11" s="15">
        <v>75421026</v>
      </c>
    </row>
    <row r="12" spans="1:5" x14ac:dyDescent="0.25">
      <c r="A12" s="4" t="s">
        <v>4</v>
      </c>
      <c r="B12" s="15">
        <v>10796800</v>
      </c>
      <c r="C12" s="15">
        <v>11661800</v>
      </c>
    </row>
    <row r="13" spans="1:5" x14ac:dyDescent="0.25">
      <c r="A13" s="4" t="s">
        <v>40</v>
      </c>
      <c r="B13" s="15">
        <v>360000</v>
      </c>
      <c r="C13" s="15">
        <v>360000</v>
      </c>
    </row>
    <row r="14" spans="1:5" x14ac:dyDescent="0.25">
      <c r="A14" s="4" t="s">
        <v>5</v>
      </c>
      <c r="B14" s="15">
        <v>150000</v>
      </c>
      <c r="C14" s="15">
        <v>150000</v>
      </c>
    </row>
    <row r="15" spans="1:5" x14ac:dyDescent="0.25">
      <c r="A15" s="4" t="s">
        <v>6</v>
      </c>
      <c r="B15" s="15">
        <v>8436780</v>
      </c>
      <c r="C15" s="15">
        <v>8447377</v>
      </c>
    </row>
    <row r="16" spans="1:5" x14ac:dyDescent="0.25">
      <c r="A16" s="2" t="s">
        <v>7</v>
      </c>
      <c r="B16" s="29">
        <f>+B17+B18+B19+B20+B21+B22+B23+B24+B25</f>
        <v>15208348</v>
      </c>
      <c r="C16" s="29">
        <f>+C17+C18+C19+C20+C21+C22+C23+C24+C25</f>
        <v>21562022</v>
      </c>
    </row>
    <row r="17" spans="1:4" x14ac:dyDescent="0.25">
      <c r="A17" s="4" t="s">
        <v>8</v>
      </c>
      <c r="B17" s="30">
        <v>7879798</v>
      </c>
      <c r="C17" s="30">
        <v>7879798</v>
      </c>
    </row>
    <row r="18" spans="1:4" x14ac:dyDescent="0.25">
      <c r="A18" s="4" t="s">
        <v>9</v>
      </c>
      <c r="B18" s="30">
        <v>1689750</v>
      </c>
      <c r="C18" s="30">
        <v>4071750</v>
      </c>
    </row>
    <row r="19" spans="1:4" x14ac:dyDescent="0.25">
      <c r="A19" s="4" t="s">
        <v>10</v>
      </c>
      <c r="B19" s="30">
        <v>1075000</v>
      </c>
      <c r="C19" s="30">
        <v>1075000</v>
      </c>
    </row>
    <row r="20" spans="1:4" ht="18" customHeight="1" x14ac:dyDescent="0.25">
      <c r="A20" s="4" t="s">
        <v>11</v>
      </c>
      <c r="B20" s="30">
        <v>119500</v>
      </c>
      <c r="C20" s="30">
        <v>363920</v>
      </c>
    </row>
    <row r="21" spans="1:4" x14ac:dyDescent="0.25">
      <c r="A21" s="4" t="s">
        <v>12</v>
      </c>
      <c r="B21" s="30">
        <v>85000</v>
      </c>
      <c r="C21" s="30">
        <v>120000</v>
      </c>
    </row>
    <row r="22" spans="1:4" x14ac:dyDescent="0.25">
      <c r="A22" s="4" t="s">
        <v>13</v>
      </c>
      <c r="B22" s="30">
        <v>754000</v>
      </c>
      <c r="C22" s="30">
        <v>1069000</v>
      </c>
    </row>
    <row r="23" spans="1:4" ht="30" x14ac:dyDescent="0.25">
      <c r="A23" s="4" t="s">
        <v>14</v>
      </c>
      <c r="B23" s="30">
        <v>1070000</v>
      </c>
      <c r="C23" s="30">
        <v>3209000</v>
      </c>
    </row>
    <row r="24" spans="1:4" x14ac:dyDescent="0.25">
      <c r="A24" s="4" t="s">
        <v>15</v>
      </c>
      <c r="B24" s="30">
        <v>1995300</v>
      </c>
      <c r="C24" s="30">
        <v>2702300</v>
      </c>
    </row>
    <row r="25" spans="1:4" x14ac:dyDescent="0.25">
      <c r="A25" s="4" t="s">
        <v>41</v>
      </c>
      <c r="B25" s="30">
        <v>540000</v>
      </c>
      <c r="C25" s="30">
        <v>1071254</v>
      </c>
    </row>
    <row r="26" spans="1:4" x14ac:dyDescent="0.25">
      <c r="A26" s="2" t="s">
        <v>16</v>
      </c>
      <c r="B26" s="29">
        <f>+B27+B28+B29+B30+B31+B32+B33+B34+B35</f>
        <v>22023727</v>
      </c>
      <c r="C26" s="29">
        <f>+C27+C28+C29+C30+C31+C32+C33+C34+C35</f>
        <v>66133771</v>
      </c>
      <c r="D26" s="46"/>
    </row>
    <row r="27" spans="1:4" x14ac:dyDescent="0.25">
      <c r="A27" s="4" t="s">
        <v>17</v>
      </c>
      <c r="B27" s="30">
        <v>831500</v>
      </c>
      <c r="C27" s="30">
        <v>1641108</v>
      </c>
    </row>
    <row r="28" spans="1:4" x14ac:dyDescent="0.25">
      <c r="A28" s="4" t="s">
        <v>18</v>
      </c>
      <c r="B28" s="30">
        <v>554555</v>
      </c>
      <c r="C28" s="30">
        <v>1368210</v>
      </c>
    </row>
    <row r="29" spans="1:4" x14ac:dyDescent="0.25">
      <c r="A29" s="4" t="s">
        <v>19</v>
      </c>
      <c r="B29" s="30">
        <v>1228020</v>
      </c>
      <c r="C29" s="30">
        <v>2141220</v>
      </c>
    </row>
    <row r="30" spans="1:4" x14ac:dyDescent="0.25">
      <c r="A30" s="4" t="s">
        <v>20</v>
      </c>
      <c r="B30" s="30">
        <v>70000</v>
      </c>
      <c r="C30" s="30">
        <v>155000</v>
      </c>
    </row>
    <row r="31" spans="1:4" x14ac:dyDescent="0.25">
      <c r="A31" s="4" t="s">
        <v>21</v>
      </c>
      <c r="B31" s="30">
        <v>783000</v>
      </c>
      <c r="C31" s="30">
        <v>2566066</v>
      </c>
    </row>
    <row r="32" spans="1:4" x14ac:dyDescent="0.25">
      <c r="A32" s="4" t="s">
        <v>22</v>
      </c>
      <c r="B32" s="30">
        <v>676525</v>
      </c>
      <c r="C32" s="30">
        <v>2401730</v>
      </c>
    </row>
    <row r="33" spans="1:3" x14ac:dyDescent="0.25">
      <c r="A33" s="4" t="s">
        <v>23</v>
      </c>
      <c r="B33" s="30">
        <v>7393130</v>
      </c>
      <c r="C33" s="30">
        <v>9378088</v>
      </c>
    </row>
    <row r="34" spans="1:3" x14ac:dyDescent="0.25">
      <c r="A34" s="4" t="s">
        <v>42</v>
      </c>
      <c r="B34" s="15">
        <v>0</v>
      </c>
      <c r="C34" s="15">
        <v>0</v>
      </c>
    </row>
    <row r="35" spans="1:3" x14ac:dyDescent="0.25">
      <c r="A35" s="4" t="s">
        <v>24</v>
      </c>
      <c r="B35" s="30">
        <v>10486997</v>
      </c>
      <c r="C35" s="30">
        <v>46482349</v>
      </c>
    </row>
    <row r="36" spans="1:3" x14ac:dyDescent="0.25">
      <c r="A36" s="2" t="s">
        <v>25</v>
      </c>
      <c r="B36" s="29">
        <f>+B37+B38+B39+B40+B41+B42+B43</f>
        <v>493000</v>
      </c>
      <c r="C36" s="29">
        <f>+C37+C38+C39+C40+C41+C42+C43</f>
        <v>493000</v>
      </c>
    </row>
    <row r="37" spans="1:3" x14ac:dyDescent="0.25">
      <c r="A37" s="4" t="s">
        <v>26</v>
      </c>
      <c r="B37" s="30">
        <v>493000</v>
      </c>
      <c r="C37" s="30">
        <v>493000</v>
      </c>
    </row>
    <row r="38" spans="1:3" x14ac:dyDescent="0.25">
      <c r="A38" s="4" t="s">
        <v>43</v>
      </c>
      <c r="B38" s="15">
        <v>0</v>
      </c>
      <c r="C38" s="15">
        <v>0</v>
      </c>
    </row>
    <row r="39" spans="1:3" x14ac:dyDescent="0.25">
      <c r="A39" s="4" t="s">
        <v>44</v>
      </c>
      <c r="B39" s="15">
        <v>0</v>
      </c>
      <c r="C39" s="15">
        <v>0</v>
      </c>
    </row>
    <row r="40" spans="1:3" x14ac:dyDescent="0.25">
      <c r="A40" s="4" t="s">
        <v>45</v>
      </c>
      <c r="B40" s="15">
        <v>0</v>
      </c>
      <c r="C40" s="15">
        <v>0</v>
      </c>
    </row>
    <row r="41" spans="1:3" x14ac:dyDescent="0.25">
      <c r="A41" s="4" t="s">
        <v>46</v>
      </c>
      <c r="B41" s="15">
        <v>0</v>
      </c>
      <c r="C41" s="15">
        <v>0</v>
      </c>
    </row>
    <row r="42" spans="1:3" x14ac:dyDescent="0.25">
      <c r="A42" s="4" t="s">
        <v>27</v>
      </c>
      <c r="B42" s="15">
        <v>0</v>
      </c>
      <c r="C42" s="15">
        <v>0</v>
      </c>
    </row>
    <row r="43" spans="1:3" x14ac:dyDescent="0.25">
      <c r="A43" s="4" t="s">
        <v>47</v>
      </c>
      <c r="B43" s="15">
        <v>0</v>
      </c>
      <c r="C43" s="15">
        <v>0</v>
      </c>
    </row>
    <row r="44" spans="1:3" x14ac:dyDescent="0.25">
      <c r="A44" s="2" t="s">
        <v>48</v>
      </c>
      <c r="B44" s="29">
        <f>+B45+B46+B47+B48+B49+B50+B51</f>
        <v>0</v>
      </c>
      <c r="C44" s="29">
        <f>+C45+C46+C47+C48+C49+C50+C51</f>
        <v>0</v>
      </c>
    </row>
    <row r="45" spans="1:3" x14ac:dyDescent="0.25">
      <c r="A45" s="4" t="s">
        <v>49</v>
      </c>
      <c r="B45" s="15">
        <v>0</v>
      </c>
      <c r="C45" s="15">
        <v>0</v>
      </c>
    </row>
    <row r="46" spans="1:3" x14ac:dyDescent="0.25">
      <c r="A46" s="4" t="s">
        <v>50</v>
      </c>
      <c r="B46" s="15">
        <v>0</v>
      </c>
      <c r="C46" s="15">
        <v>0</v>
      </c>
    </row>
    <row r="47" spans="1:3" x14ac:dyDescent="0.25">
      <c r="A47" s="4" t="s">
        <v>51</v>
      </c>
      <c r="B47" s="15">
        <v>0</v>
      </c>
      <c r="C47" s="15">
        <v>0</v>
      </c>
    </row>
    <row r="48" spans="1:3" x14ac:dyDescent="0.25">
      <c r="A48" s="4" t="s">
        <v>52</v>
      </c>
      <c r="B48" s="15">
        <v>0</v>
      </c>
      <c r="C48" s="15">
        <v>0</v>
      </c>
    </row>
    <row r="49" spans="1:3" x14ac:dyDescent="0.25">
      <c r="A49" s="4" t="s">
        <v>53</v>
      </c>
      <c r="B49" s="15">
        <v>0</v>
      </c>
      <c r="C49" s="15">
        <v>0</v>
      </c>
    </row>
    <row r="50" spans="1:3" x14ac:dyDescent="0.25">
      <c r="A50" s="4" t="s">
        <v>54</v>
      </c>
      <c r="B50" s="15">
        <v>0</v>
      </c>
      <c r="C50" s="15">
        <v>0</v>
      </c>
    </row>
    <row r="51" spans="1:3" x14ac:dyDescent="0.25">
      <c r="A51" s="4" t="s">
        <v>55</v>
      </c>
      <c r="B51" s="15">
        <v>0</v>
      </c>
      <c r="C51" s="15">
        <v>0</v>
      </c>
    </row>
    <row r="52" spans="1:3" x14ac:dyDescent="0.25">
      <c r="A52" s="2" t="s">
        <v>28</v>
      </c>
      <c r="B52" s="29">
        <f>+B53+B54+B55+B56+B57+B58+B59+B60+B61</f>
        <v>9150000</v>
      </c>
      <c r="C52" s="29">
        <f>+C53+C54+C55+C56+C57+C58+C59+C60+C61</f>
        <v>17205790</v>
      </c>
    </row>
    <row r="53" spans="1:3" x14ac:dyDescent="0.25">
      <c r="A53" s="4" t="s">
        <v>29</v>
      </c>
      <c r="B53" s="30">
        <v>850000</v>
      </c>
      <c r="C53" s="30">
        <v>3408500</v>
      </c>
    </row>
    <row r="54" spans="1:3" x14ac:dyDescent="0.25">
      <c r="A54" s="4" t="s">
        <v>30</v>
      </c>
      <c r="B54" s="30">
        <v>100000</v>
      </c>
      <c r="C54" s="30">
        <v>900000</v>
      </c>
    </row>
    <row r="55" spans="1:3" x14ac:dyDescent="0.25">
      <c r="A55" s="4" t="s">
        <v>31</v>
      </c>
      <c r="B55" s="15">
        <v>0</v>
      </c>
      <c r="C55" s="15">
        <v>840000</v>
      </c>
    </row>
    <row r="56" spans="1:3" x14ac:dyDescent="0.25">
      <c r="A56" s="4" t="s">
        <v>32</v>
      </c>
      <c r="B56" s="30">
        <v>6705000</v>
      </c>
      <c r="C56" s="30">
        <v>6755600</v>
      </c>
    </row>
    <row r="57" spans="1:3" x14ac:dyDescent="0.25">
      <c r="A57" s="4" t="s">
        <v>33</v>
      </c>
      <c r="B57" s="30">
        <v>200000</v>
      </c>
      <c r="C57" s="30">
        <v>3856690</v>
      </c>
    </row>
    <row r="58" spans="1:3" x14ac:dyDescent="0.25">
      <c r="A58" s="4" t="s">
        <v>56</v>
      </c>
      <c r="B58" s="30">
        <v>1120000</v>
      </c>
      <c r="C58" s="30">
        <v>1120000</v>
      </c>
    </row>
    <row r="59" spans="1:3" x14ac:dyDescent="0.25">
      <c r="A59" s="4" t="s">
        <v>57</v>
      </c>
      <c r="B59" s="15">
        <v>0</v>
      </c>
      <c r="C59" s="15">
        <v>0</v>
      </c>
    </row>
    <row r="60" spans="1:3" x14ac:dyDescent="0.25">
      <c r="A60" s="4" t="s">
        <v>34</v>
      </c>
      <c r="B60" s="30">
        <v>175000</v>
      </c>
      <c r="C60" s="30">
        <v>325000</v>
      </c>
    </row>
    <row r="61" spans="1:3" x14ac:dyDescent="0.25">
      <c r="A61" s="4" t="s">
        <v>58</v>
      </c>
      <c r="B61" s="15">
        <v>0</v>
      </c>
      <c r="C61" s="15">
        <v>0</v>
      </c>
    </row>
    <row r="62" spans="1:3" x14ac:dyDescent="0.25">
      <c r="A62" s="2" t="s">
        <v>59</v>
      </c>
      <c r="B62" s="29">
        <f>+B63+B64+B65+B66</f>
        <v>0</v>
      </c>
      <c r="C62" s="29">
        <f>+C63+C64+C65+C66</f>
        <v>0</v>
      </c>
    </row>
    <row r="63" spans="1:3" x14ac:dyDescent="0.25">
      <c r="A63" s="4" t="s">
        <v>60</v>
      </c>
      <c r="B63" s="15">
        <v>0</v>
      </c>
      <c r="C63" s="15">
        <v>0</v>
      </c>
    </row>
    <row r="64" spans="1:3" x14ac:dyDescent="0.25">
      <c r="A64" s="4" t="s">
        <v>61</v>
      </c>
      <c r="B64" s="15">
        <v>0</v>
      </c>
      <c r="C64" s="15">
        <v>0</v>
      </c>
    </row>
    <row r="65" spans="1:6" x14ac:dyDescent="0.25">
      <c r="A65" s="4" t="s">
        <v>62</v>
      </c>
      <c r="B65" s="15">
        <v>0</v>
      </c>
      <c r="C65" s="15">
        <v>0</v>
      </c>
    </row>
    <row r="66" spans="1:6" ht="30" x14ac:dyDescent="0.25">
      <c r="A66" s="4" t="s">
        <v>63</v>
      </c>
      <c r="B66" s="15">
        <v>0</v>
      </c>
      <c r="C66" s="15">
        <v>0</v>
      </c>
    </row>
    <row r="67" spans="1:6" x14ac:dyDescent="0.25">
      <c r="A67" s="2" t="s">
        <v>64</v>
      </c>
      <c r="B67" s="29">
        <f>+B68+B69</f>
        <v>0</v>
      </c>
      <c r="C67" s="29">
        <f>+C68+C69</f>
        <v>0</v>
      </c>
    </row>
    <row r="68" spans="1:6" x14ac:dyDescent="0.25">
      <c r="A68" s="4" t="s">
        <v>65</v>
      </c>
      <c r="B68" s="15">
        <v>0</v>
      </c>
      <c r="C68" s="15">
        <v>0</v>
      </c>
      <c r="F68" s="46"/>
    </row>
    <row r="69" spans="1:6" x14ac:dyDescent="0.25">
      <c r="A69" s="4" t="s">
        <v>66</v>
      </c>
      <c r="B69" s="15">
        <v>0</v>
      </c>
      <c r="C69" s="15">
        <v>0</v>
      </c>
    </row>
    <row r="70" spans="1:6" x14ac:dyDescent="0.25">
      <c r="A70" s="2" t="s">
        <v>67</v>
      </c>
      <c r="B70" s="29">
        <f>+B71+B72+B73</f>
        <v>0</v>
      </c>
      <c r="C70" s="29">
        <f>+C71+C72+C73</f>
        <v>0</v>
      </c>
    </row>
    <row r="71" spans="1:6" x14ac:dyDescent="0.25">
      <c r="A71" s="4" t="s">
        <v>68</v>
      </c>
      <c r="B71" s="15">
        <v>0</v>
      </c>
      <c r="C71" s="15">
        <v>0</v>
      </c>
    </row>
    <row r="72" spans="1:6" x14ac:dyDescent="0.25">
      <c r="A72" s="4" t="s">
        <v>69</v>
      </c>
      <c r="B72" s="15">
        <v>0</v>
      </c>
      <c r="C72" s="15">
        <v>0</v>
      </c>
    </row>
    <row r="73" spans="1:6" x14ac:dyDescent="0.25">
      <c r="A73" s="4" t="s">
        <v>70</v>
      </c>
      <c r="B73" s="15">
        <v>0</v>
      </c>
      <c r="C73" s="15">
        <v>0</v>
      </c>
    </row>
    <row r="74" spans="1:6" x14ac:dyDescent="0.25">
      <c r="A74" s="6" t="s">
        <v>35</v>
      </c>
      <c r="B74" s="23">
        <f>+B10+B16+B26+B36+B44+B52+B62+B67+B70</f>
        <v>138883315</v>
      </c>
      <c r="C74" s="23">
        <f>+C10+C16+C26+C36+C44+C52+C62+C67+C70</f>
        <v>201434786</v>
      </c>
    </row>
    <row r="75" spans="1:6" x14ac:dyDescent="0.25">
      <c r="A75" s="3"/>
      <c r="B75" s="34"/>
    </row>
    <row r="76" spans="1:6" x14ac:dyDescent="0.25">
      <c r="A76" s="1" t="s">
        <v>71</v>
      </c>
      <c r="B76" s="35"/>
      <c r="C76" s="35"/>
    </row>
    <row r="77" spans="1:6" x14ac:dyDescent="0.25">
      <c r="A77" s="2" t="s">
        <v>72</v>
      </c>
      <c r="B77" s="31">
        <f>+B78+B79</f>
        <v>0</v>
      </c>
      <c r="C77" s="31">
        <f>+C78+C79</f>
        <v>0</v>
      </c>
    </row>
    <row r="78" spans="1:6" x14ac:dyDescent="0.25">
      <c r="A78" s="4" t="s">
        <v>73</v>
      </c>
      <c r="B78" s="28">
        <v>0</v>
      </c>
      <c r="C78" s="28">
        <v>0</v>
      </c>
    </row>
    <row r="79" spans="1:6" x14ac:dyDescent="0.25">
      <c r="A79" s="4" t="s">
        <v>74</v>
      </c>
      <c r="B79" s="28">
        <v>0</v>
      </c>
      <c r="C79" s="28">
        <v>0</v>
      </c>
    </row>
    <row r="80" spans="1:6" x14ac:dyDescent="0.25">
      <c r="A80" s="2" t="s">
        <v>75</v>
      </c>
      <c r="B80" s="29">
        <f>+B81+B82</f>
        <v>0</v>
      </c>
      <c r="C80" s="29">
        <f>+C81+C82</f>
        <v>0</v>
      </c>
    </row>
    <row r="81" spans="1:3" x14ac:dyDescent="0.25">
      <c r="A81" s="4" t="s">
        <v>76</v>
      </c>
      <c r="B81" s="28">
        <v>0</v>
      </c>
      <c r="C81" s="28">
        <v>0</v>
      </c>
    </row>
    <row r="82" spans="1:3" x14ac:dyDescent="0.25">
      <c r="A82" s="4" t="s">
        <v>77</v>
      </c>
      <c r="B82" s="28">
        <v>0</v>
      </c>
      <c r="C82" s="28">
        <v>0</v>
      </c>
    </row>
    <row r="83" spans="1:3" x14ac:dyDescent="0.25">
      <c r="A83" s="2" t="s">
        <v>78</v>
      </c>
      <c r="B83" s="29">
        <f>+B84</f>
        <v>0</v>
      </c>
      <c r="C83" s="29">
        <f>+C84</f>
        <v>0</v>
      </c>
    </row>
    <row r="84" spans="1:3" x14ac:dyDescent="0.25">
      <c r="A84" s="4" t="s">
        <v>79</v>
      </c>
      <c r="B84" s="28">
        <v>0</v>
      </c>
      <c r="C84" s="28">
        <v>0</v>
      </c>
    </row>
    <row r="85" spans="1:3" x14ac:dyDescent="0.25">
      <c r="A85" s="6" t="s">
        <v>80</v>
      </c>
      <c r="B85" s="32">
        <f>+B77+B80+B83</f>
        <v>0</v>
      </c>
      <c r="C85" s="32">
        <f>+C77+C80+C83</f>
        <v>0</v>
      </c>
    </row>
    <row r="86" spans="1:3" x14ac:dyDescent="0.25">
      <c r="B86" s="37"/>
      <c r="C86" s="37"/>
    </row>
    <row r="87" spans="1:3" ht="15.75" x14ac:dyDescent="0.25">
      <c r="A87" s="7" t="s">
        <v>81</v>
      </c>
      <c r="B87" s="24">
        <f>+B74+B85</f>
        <v>138883315</v>
      </c>
      <c r="C87" s="24">
        <f>+C74+C85</f>
        <v>201434786</v>
      </c>
    </row>
    <row r="88" spans="1:3" x14ac:dyDescent="0.25">
      <c r="A88" t="s">
        <v>109</v>
      </c>
    </row>
    <row r="89" spans="1:3" x14ac:dyDescent="0.25">
      <c r="A89" t="s">
        <v>122</v>
      </c>
    </row>
    <row r="90" spans="1:3" x14ac:dyDescent="0.25">
      <c r="B90" s="44"/>
      <c r="C90" s="44"/>
    </row>
    <row r="91" spans="1:3" x14ac:dyDescent="0.25">
      <c r="B91" s="44"/>
      <c r="C91" s="44"/>
    </row>
    <row r="95" spans="1:3" x14ac:dyDescent="0.25">
      <c r="A95" s="10" t="s">
        <v>119</v>
      </c>
      <c r="B95" s="48" t="s">
        <v>117</v>
      </c>
      <c r="C95" s="48"/>
    </row>
    <row r="96" spans="1:3" x14ac:dyDescent="0.25">
      <c r="A96" s="45" t="s">
        <v>126</v>
      </c>
      <c r="B96" s="49" t="s">
        <v>118</v>
      </c>
      <c r="C96" s="49"/>
    </row>
    <row r="97" spans="1:3" x14ac:dyDescent="0.25">
      <c r="A97" t="s">
        <v>124</v>
      </c>
      <c r="B97" s="48" t="s">
        <v>116</v>
      </c>
      <c r="C97" s="48"/>
    </row>
  </sheetData>
  <mergeCells count="9">
    <mergeCell ref="B97:C97"/>
    <mergeCell ref="B95:C95"/>
    <mergeCell ref="B96:C96"/>
    <mergeCell ref="A3:C3"/>
    <mergeCell ref="A1:C1"/>
    <mergeCell ref="A2:C2"/>
    <mergeCell ref="A4:C4"/>
    <mergeCell ref="A6:C6"/>
    <mergeCell ref="A5:C5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showGridLines="0" topLeftCell="E76" zoomScaleNormal="100" workbookViewId="0">
      <selection activeCell="A79" sqref="A79:N104"/>
    </sheetView>
  </sheetViews>
  <sheetFormatPr baseColWidth="10" defaultColWidth="9.140625" defaultRowHeight="15" x14ac:dyDescent="0.25"/>
  <cols>
    <col min="1" max="1" width="52.7109375" customWidth="1"/>
    <col min="2" max="2" width="19.42578125" bestFit="1" customWidth="1"/>
    <col min="3" max="3" width="17.85546875" bestFit="1" customWidth="1"/>
    <col min="4" max="4" width="16.85546875" customWidth="1"/>
    <col min="5" max="8" width="17.85546875" bestFit="1" customWidth="1"/>
    <col min="9" max="9" width="16.7109375" customWidth="1"/>
    <col min="10" max="10" width="15.42578125" customWidth="1"/>
    <col min="11" max="11" width="16.5703125" customWidth="1"/>
    <col min="12" max="12" width="13.140625" customWidth="1"/>
    <col min="13" max="13" width="15.85546875" customWidth="1"/>
    <col min="14" max="14" width="14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5" t="s">
        <v>94</v>
      </c>
    </row>
    <row r="2" spans="1:27" ht="18.75" x14ac:dyDescent="0.25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0" t="s">
        <v>96</v>
      </c>
    </row>
    <row r="3" spans="1:27" ht="18.75" x14ac:dyDescent="0.25">
      <c r="A3" s="50">
        <v>2021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0" t="s">
        <v>97</v>
      </c>
    </row>
    <row r="4" spans="1:27" ht="15.75" x14ac:dyDescent="0.25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0" t="s">
        <v>95</v>
      </c>
    </row>
    <row r="5" spans="1:27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10" t="s">
        <v>98</v>
      </c>
    </row>
    <row r="6" spans="1:27" ht="15.75" x14ac:dyDescent="0.25">
      <c r="A6" s="8" t="s">
        <v>0</v>
      </c>
      <c r="B6" s="9" t="s">
        <v>105</v>
      </c>
      <c r="C6" s="9" t="s">
        <v>82</v>
      </c>
      <c r="D6" s="9" t="s">
        <v>83</v>
      </c>
      <c r="E6" s="9" t="s">
        <v>84</v>
      </c>
      <c r="F6" s="9" t="s">
        <v>85</v>
      </c>
      <c r="G6" s="9" t="s">
        <v>86</v>
      </c>
      <c r="H6" s="9" t="s">
        <v>87</v>
      </c>
      <c r="I6" s="9" t="s">
        <v>88</v>
      </c>
      <c r="J6" s="9" t="s">
        <v>89</v>
      </c>
      <c r="K6" s="9" t="s">
        <v>90</v>
      </c>
      <c r="L6" s="9" t="s">
        <v>91</v>
      </c>
      <c r="M6" s="9" t="s">
        <v>92</v>
      </c>
      <c r="N6" s="9" t="s">
        <v>93</v>
      </c>
      <c r="Z6" s="14">
        <f>SUM(R7:Z7)</f>
        <v>11.029108875781253</v>
      </c>
      <c r="AA6" s="14">
        <f>+Z6+AA7</f>
        <v>13.989108875781252</v>
      </c>
    </row>
    <row r="7" spans="1:27" x14ac:dyDescent="0.25">
      <c r="A7" s="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R7" s="12">
        <v>1</v>
      </c>
      <c r="S7" s="12">
        <v>1.05</v>
      </c>
      <c r="T7" s="12">
        <f>+S7*1.05</f>
        <v>1.1025</v>
      </c>
      <c r="U7" s="12">
        <f t="shared" ref="U7:Y7" si="0">+T7*1.05</f>
        <v>1.1576250000000001</v>
      </c>
      <c r="V7" s="12">
        <f t="shared" si="0"/>
        <v>1.2155062500000002</v>
      </c>
      <c r="W7" s="12">
        <f t="shared" si="0"/>
        <v>1.2762815625000004</v>
      </c>
      <c r="X7" s="12">
        <f t="shared" si="0"/>
        <v>1.3400956406250004</v>
      </c>
      <c r="Y7" s="12">
        <f t="shared" si="0"/>
        <v>1.4071004226562505</v>
      </c>
      <c r="Z7" s="12">
        <v>1.48</v>
      </c>
      <c r="AA7" s="12">
        <f>+Z7*2</f>
        <v>2.96</v>
      </c>
    </row>
    <row r="8" spans="1:27" x14ac:dyDescent="0.25">
      <c r="A8" s="2" t="s">
        <v>2</v>
      </c>
      <c r="B8" s="38">
        <f>+C8+D8+E8+F8+G8+H8+I8+J8+K8+L8+M8+N8</f>
        <v>63140602.329999998</v>
      </c>
      <c r="C8" s="38">
        <f>+C9+C10+C11+C12+C13</f>
        <v>5382347.3700000001</v>
      </c>
      <c r="D8" s="38">
        <f t="shared" ref="D8:E8" si="1">+D9+D10+D11+D12+D13</f>
        <v>6159509.7599999998</v>
      </c>
      <c r="E8" s="38">
        <f t="shared" si="1"/>
        <v>7341158.5499999989</v>
      </c>
      <c r="F8" s="38">
        <f t="shared" ref="F8:K8" si="2">+F9+F10+F11+F12+F13</f>
        <v>6263750.79</v>
      </c>
      <c r="G8" s="38">
        <f t="shared" si="2"/>
        <v>5563555.6600000001</v>
      </c>
      <c r="H8" s="38">
        <f t="shared" si="2"/>
        <v>5310013.34</v>
      </c>
      <c r="I8" s="38">
        <f t="shared" si="2"/>
        <v>5449092.0200000005</v>
      </c>
      <c r="J8" s="38">
        <f t="shared" si="2"/>
        <v>5787947.0499999998</v>
      </c>
      <c r="K8" s="38">
        <f t="shared" si="2"/>
        <v>10112422.59</v>
      </c>
      <c r="L8" s="38">
        <f t="shared" ref="L8:N8" si="3">+L9+L10+L11+L12+L13</f>
        <v>5770805.2000000002</v>
      </c>
      <c r="M8" s="38">
        <f t="shared" si="3"/>
        <v>0</v>
      </c>
      <c r="N8" s="38">
        <f t="shared" si="3"/>
        <v>0</v>
      </c>
      <c r="R8" s="13"/>
    </row>
    <row r="9" spans="1:27" x14ac:dyDescent="0.25">
      <c r="A9" s="21" t="s">
        <v>3</v>
      </c>
      <c r="B9" s="39">
        <f>+C9+D9+E9+F9+G9+H9+I9+J9+K9+L9+M9+N9</f>
        <v>50528094.050000004</v>
      </c>
      <c r="C9" s="39">
        <v>4710879.99</v>
      </c>
      <c r="D9" s="39">
        <v>5433550</v>
      </c>
      <c r="E9" s="39">
        <v>5567972.2699999996</v>
      </c>
      <c r="F9" s="39">
        <v>5590935.7599999998</v>
      </c>
      <c r="G9" s="39">
        <v>4802801.75</v>
      </c>
      <c r="H9" s="39">
        <v>4537129.04</v>
      </c>
      <c r="I9" s="39">
        <v>4738917.4400000004</v>
      </c>
      <c r="J9" s="39">
        <v>5056188.34</v>
      </c>
      <c r="K9" s="39">
        <v>5095228.13</v>
      </c>
      <c r="L9" s="39">
        <v>4994491.33</v>
      </c>
      <c r="M9" s="39">
        <v>0</v>
      </c>
      <c r="N9" s="39">
        <v>0</v>
      </c>
    </row>
    <row r="10" spans="1:27" x14ac:dyDescent="0.25">
      <c r="A10" s="21" t="s">
        <v>4</v>
      </c>
      <c r="B10" s="39">
        <f t="shared" ref="B10:B71" si="4">+C10+D10+E10+F10+G10+H10+I10+J10+K10+L10+M10+N10</f>
        <v>5893095.8999999994</v>
      </c>
      <c r="C10" s="39">
        <v>0</v>
      </c>
      <c r="D10" s="39">
        <v>65400</v>
      </c>
      <c r="E10" s="39">
        <v>1112626.52</v>
      </c>
      <c r="F10" s="39">
        <v>3200</v>
      </c>
      <c r="G10" s="39">
        <v>119563.54</v>
      </c>
      <c r="H10" s="39">
        <v>105889.37</v>
      </c>
      <c r="I10" s="39">
        <v>51200</v>
      </c>
      <c r="J10" s="39">
        <v>51200</v>
      </c>
      <c r="K10" s="39">
        <v>4316570</v>
      </c>
      <c r="L10" s="39">
        <v>67446.47</v>
      </c>
      <c r="M10" s="39">
        <v>0</v>
      </c>
      <c r="N10" s="39">
        <v>0</v>
      </c>
    </row>
    <row r="11" spans="1:27" x14ac:dyDescent="0.25">
      <c r="A11" s="21" t="s">
        <v>40</v>
      </c>
      <c r="B11" s="39">
        <f t="shared" si="4"/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18"/>
    </row>
    <row r="12" spans="1:27" x14ac:dyDescent="0.25">
      <c r="A12" s="21" t="s">
        <v>5</v>
      </c>
      <c r="B12" s="39">
        <f t="shared" si="4"/>
        <v>5000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5000</v>
      </c>
      <c r="M12" s="39">
        <v>0</v>
      </c>
      <c r="N12" s="39">
        <v>0</v>
      </c>
      <c r="O12" s="18"/>
    </row>
    <row r="13" spans="1:27" x14ac:dyDescent="0.25">
      <c r="A13" s="21" t="s">
        <v>6</v>
      </c>
      <c r="B13" s="39">
        <f t="shared" si="4"/>
        <v>6714412.3800000008</v>
      </c>
      <c r="C13" s="39">
        <v>671467.38</v>
      </c>
      <c r="D13" s="39">
        <v>660559.76</v>
      </c>
      <c r="E13" s="39">
        <v>660559.76</v>
      </c>
      <c r="F13" s="39">
        <v>669615.03</v>
      </c>
      <c r="G13" s="39">
        <v>641190.37</v>
      </c>
      <c r="H13" s="39">
        <v>666994.93000000005</v>
      </c>
      <c r="I13" s="39">
        <v>658974.57999999996</v>
      </c>
      <c r="J13" s="39">
        <v>680558.71</v>
      </c>
      <c r="K13" s="39">
        <v>700624.46</v>
      </c>
      <c r="L13" s="39">
        <v>703867.4</v>
      </c>
      <c r="M13" s="39">
        <v>0</v>
      </c>
      <c r="N13" s="39">
        <v>0</v>
      </c>
      <c r="O13" s="18"/>
    </row>
    <row r="14" spans="1:27" x14ac:dyDescent="0.25">
      <c r="A14" s="2" t="s">
        <v>7</v>
      </c>
      <c r="B14" s="38">
        <f>+C14+D14+E14+F14+G14+H14+I14+J14+K14+L14+M14+N14</f>
        <v>6557949.6899999995</v>
      </c>
      <c r="C14" s="38">
        <f>+C15+C16+C17+C18+C19+C20+C21+C22+C23</f>
        <v>41699.14</v>
      </c>
      <c r="D14" s="38">
        <f t="shared" ref="D14:F14" si="5">+D15+D16+D17+D18+D19+D20+D21+D22+D23</f>
        <v>716206.8</v>
      </c>
      <c r="E14" s="38">
        <f t="shared" si="5"/>
        <v>628798.51</v>
      </c>
      <c r="F14" s="38">
        <f t="shared" si="5"/>
        <v>178641.61</v>
      </c>
      <c r="G14" s="38">
        <f>+G15+G16+G17+G18+G19+G20+G21+G22+G23</f>
        <v>223911.87</v>
      </c>
      <c r="H14" s="38">
        <f>+H15+H16+H17+H18+H19+H20+H21+H22+H23</f>
        <v>680912.73</v>
      </c>
      <c r="I14" s="38">
        <f>+I15+I16+I17+I18+I19+I20+I21+I22+I23</f>
        <v>1397045.3</v>
      </c>
      <c r="J14" s="38">
        <f>+J15+J16+J17+J18+J19+J20+J21+J22+J23</f>
        <v>947541.42</v>
      </c>
      <c r="K14" s="38">
        <f>+K15+K16+K17+K18+K19+K20+K21+K22+K23</f>
        <v>849328.18</v>
      </c>
      <c r="L14" s="38">
        <f t="shared" ref="L14" si="6">+L15+L16+L17+L18+L19+L20+L21+L22+L23</f>
        <v>893864.13</v>
      </c>
      <c r="M14" s="38">
        <f t="shared" ref="M14" si="7">+M15+M16+M17+M18+M19+M20+M21+M22+M23</f>
        <v>0</v>
      </c>
      <c r="N14" s="38">
        <f t="shared" ref="N14" si="8">+N15+N16+N17+N18+N19+N20+N21+N22+N23</f>
        <v>0</v>
      </c>
      <c r="O14" s="18"/>
    </row>
    <row r="15" spans="1:27" x14ac:dyDescent="0.25">
      <c r="A15" s="21" t="s">
        <v>8</v>
      </c>
      <c r="B15" s="39">
        <f>+C15+D15+E15+F15+G15+H15+I15+J15+K15+L15+M15+N15</f>
        <v>3633791.1599999997</v>
      </c>
      <c r="C15" s="39">
        <v>35199.870000000003</v>
      </c>
      <c r="D15" s="39">
        <v>124907.38</v>
      </c>
      <c r="E15" s="39">
        <v>238519.54</v>
      </c>
      <c r="F15" s="39">
        <v>154327.34</v>
      </c>
      <c r="G15" s="39">
        <v>133915.38</v>
      </c>
      <c r="H15" s="39">
        <v>121841.71</v>
      </c>
      <c r="I15" s="39">
        <v>968651.7</v>
      </c>
      <c r="J15" s="39">
        <v>667432.87</v>
      </c>
      <c r="K15" s="39">
        <v>582767.51</v>
      </c>
      <c r="L15" s="39">
        <v>606227.86</v>
      </c>
      <c r="M15" s="39">
        <v>0</v>
      </c>
      <c r="N15" s="39">
        <v>0</v>
      </c>
      <c r="O15" s="18"/>
    </row>
    <row r="16" spans="1:27" x14ac:dyDescent="0.25">
      <c r="A16" s="21" t="s">
        <v>9</v>
      </c>
      <c r="B16" s="39">
        <f>+C16+D16+E16+F16+G16+H16+I16+J16+K16+L16+M16+N16</f>
        <v>523425.38</v>
      </c>
      <c r="C16" s="39">
        <v>0</v>
      </c>
      <c r="D16" s="39">
        <v>162955.20000000001</v>
      </c>
      <c r="E16" s="39">
        <v>0</v>
      </c>
      <c r="F16" s="39">
        <v>10000</v>
      </c>
      <c r="G16" s="39">
        <v>0</v>
      </c>
      <c r="H16" s="39">
        <v>18876.57</v>
      </c>
      <c r="I16" s="39">
        <v>28930.06</v>
      </c>
      <c r="J16" s="39">
        <v>223346.91</v>
      </c>
      <c r="K16" s="39">
        <v>0</v>
      </c>
      <c r="L16" s="39">
        <v>79316.639999999999</v>
      </c>
      <c r="M16" s="39">
        <v>0</v>
      </c>
      <c r="N16" s="39">
        <v>0</v>
      </c>
      <c r="O16" s="18"/>
    </row>
    <row r="17" spans="1:15" x14ac:dyDescent="0.25">
      <c r="A17" s="21" t="s">
        <v>10</v>
      </c>
      <c r="B17" s="39">
        <f t="shared" si="4"/>
        <v>165250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36250</v>
      </c>
      <c r="I17" s="39">
        <v>0</v>
      </c>
      <c r="J17" s="39">
        <v>0</v>
      </c>
      <c r="K17" s="39">
        <v>129000</v>
      </c>
      <c r="L17" s="39">
        <v>0</v>
      </c>
      <c r="M17" s="39">
        <v>0</v>
      </c>
      <c r="N17" s="39">
        <v>0</v>
      </c>
      <c r="O17" s="18"/>
    </row>
    <row r="18" spans="1:15" ht="18" customHeight="1" x14ac:dyDescent="0.25">
      <c r="A18" s="21" t="s">
        <v>11</v>
      </c>
      <c r="B18" s="39">
        <f t="shared" si="4"/>
        <v>17005</v>
      </c>
      <c r="C18" s="39">
        <v>0</v>
      </c>
      <c r="D18" s="39">
        <v>0</v>
      </c>
      <c r="E18" s="39">
        <v>7355</v>
      </c>
      <c r="F18" s="39">
        <v>0</v>
      </c>
      <c r="G18" s="39">
        <v>0</v>
      </c>
      <c r="H18" s="39">
        <v>4100</v>
      </c>
      <c r="I18" s="39">
        <v>0</v>
      </c>
      <c r="J18" s="39">
        <v>0</v>
      </c>
      <c r="K18" s="39">
        <v>11941</v>
      </c>
      <c r="L18" s="39">
        <v>-6391</v>
      </c>
      <c r="M18" s="39">
        <v>0</v>
      </c>
      <c r="N18" s="39">
        <v>0</v>
      </c>
      <c r="O18" s="18"/>
    </row>
    <row r="19" spans="1:15" x14ac:dyDescent="0.25">
      <c r="A19" s="21" t="s">
        <v>12</v>
      </c>
      <c r="B19" s="39">
        <f t="shared" si="4"/>
        <v>6173.76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6173.76</v>
      </c>
      <c r="K19" s="39">
        <v>0</v>
      </c>
      <c r="L19" s="39">
        <v>0</v>
      </c>
      <c r="M19" s="39">
        <v>0</v>
      </c>
      <c r="N19" s="39">
        <v>0</v>
      </c>
      <c r="O19" s="18"/>
    </row>
    <row r="20" spans="1:15" x14ac:dyDescent="0.25">
      <c r="A20" s="21" t="s">
        <v>13</v>
      </c>
      <c r="B20" s="39">
        <f t="shared" si="4"/>
        <v>861516.68</v>
      </c>
      <c r="C20" s="39">
        <v>6499.27</v>
      </c>
      <c r="D20" s="39">
        <v>400200.22</v>
      </c>
      <c r="E20" s="39">
        <v>13724.27</v>
      </c>
      <c r="F20" s="39">
        <v>14314.27</v>
      </c>
      <c r="G20" s="39">
        <v>28343.59</v>
      </c>
      <c r="H20" s="39">
        <v>14890.63</v>
      </c>
      <c r="I20" s="39">
        <v>329383.53999999998</v>
      </c>
      <c r="J20" s="39">
        <v>15543.63</v>
      </c>
      <c r="K20" s="39">
        <v>15543.63</v>
      </c>
      <c r="L20" s="39">
        <v>23073.63</v>
      </c>
      <c r="M20" s="39">
        <v>0</v>
      </c>
      <c r="N20" s="39">
        <v>0</v>
      </c>
      <c r="O20" s="18"/>
    </row>
    <row r="21" spans="1:15" ht="30" x14ac:dyDescent="0.25">
      <c r="A21" s="21" t="s">
        <v>14</v>
      </c>
      <c r="B21" s="39">
        <f t="shared" si="4"/>
        <v>1134230.95</v>
      </c>
      <c r="C21" s="39">
        <v>0</v>
      </c>
      <c r="D21" s="39">
        <v>27494</v>
      </c>
      <c r="E21" s="39">
        <v>247899.7</v>
      </c>
      <c r="F21" s="39">
        <v>0</v>
      </c>
      <c r="G21" s="39">
        <v>0</v>
      </c>
      <c r="H21" s="39">
        <v>462560</v>
      </c>
      <c r="I21" s="39">
        <v>66080</v>
      </c>
      <c r="J21" s="39">
        <v>33274.25</v>
      </c>
      <c r="K21" s="39">
        <v>105286</v>
      </c>
      <c r="L21" s="39">
        <v>191637</v>
      </c>
      <c r="M21" s="39">
        <v>0</v>
      </c>
      <c r="N21" s="39">
        <v>0</v>
      </c>
      <c r="O21" s="18"/>
    </row>
    <row r="22" spans="1:15" ht="30" x14ac:dyDescent="0.25">
      <c r="A22" s="21" t="s">
        <v>15</v>
      </c>
      <c r="B22" s="39">
        <f t="shared" si="4"/>
        <v>211423.76</v>
      </c>
      <c r="C22" s="39">
        <v>0</v>
      </c>
      <c r="D22" s="39">
        <v>650</v>
      </c>
      <c r="E22" s="39">
        <v>121300</v>
      </c>
      <c r="F22" s="39">
        <v>0</v>
      </c>
      <c r="G22" s="39">
        <v>61652.9</v>
      </c>
      <c r="H22" s="39">
        <v>22393.82</v>
      </c>
      <c r="I22" s="39">
        <v>4000</v>
      </c>
      <c r="J22" s="39">
        <v>0</v>
      </c>
      <c r="K22" s="39">
        <v>1427.04</v>
      </c>
      <c r="L22" s="39">
        <v>0</v>
      </c>
      <c r="M22" s="39">
        <v>0</v>
      </c>
      <c r="N22" s="39">
        <v>0</v>
      </c>
      <c r="O22" s="18"/>
    </row>
    <row r="23" spans="1:15" x14ac:dyDescent="0.25">
      <c r="A23" s="21" t="s">
        <v>41</v>
      </c>
      <c r="B23" s="39">
        <f>+C23+D23+E23+F23+G23+H23+I23+J23+K23+L23+M23+N23</f>
        <v>5133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1770</v>
      </c>
      <c r="K23" s="39">
        <v>3363</v>
      </c>
      <c r="L23" s="39">
        <v>0</v>
      </c>
      <c r="M23" s="39">
        <v>0</v>
      </c>
      <c r="N23" s="39">
        <v>0</v>
      </c>
      <c r="O23" s="18"/>
    </row>
    <row r="24" spans="1:15" x14ac:dyDescent="0.25">
      <c r="A24" s="2" t="s">
        <v>16</v>
      </c>
      <c r="B24" s="38">
        <f>+C24+D24+E24+F24+G24+H24+I24+J24+K24+L24+M24+N24</f>
        <v>5093945.0200000005</v>
      </c>
      <c r="C24" s="38">
        <f>+C25+C26+C27+C28+C29+C30+C31+C32+C33</f>
        <v>0</v>
      </c>
      <c r="D24" s="38">
        <f t="shared" ref="D24:F24" si="9">+D25+D26+D27+D28+D29+D30+D31+D32+D33</f>
        <v>306232</v>
      </c>
      <c r="E24" s="38">
        <f t="shared" si="9"/>
        <v>1018277.44</v>
      </c>
      <c r="F24" s="38">
        <f t="shared" si="9"/>
        <v>895724.73</v>
      </c>
      <c r="G24" s="38">
        <f>+G25+G26+G27+G28+G29+G30+G31+G32+G33</f>
        <v>671621.49</v>
      </c>
      <c r="H24" s="38">
        <f>+H25+H26+H27+H28+H29+H30+H31+H32+H33</f>
        <v>216052.06</v>
      </c>
      <c r="I24" s="38">
        <f>+I25+I26+I27+I28+I29+I30+I31+I32+I33</f>
        <v>241772.4</v>
      </c>
      <c r="J24" s="38">
        <f>+J25+J26+J27+J28+J29+J30+J31+J32+J33</f>
        <v>344005.9</v>
      </c>
      <c r="K24" s="38">
        <f>+K25+K26+K27+K28+K29+K30+K31+K32+K33</f>
        <v>512152.3</v>
      </c>
      <c r="L24" s="38">
        <f t="shared" ref="L24" si="10">+L25+L26+L27+L28+L29+L30+L31+L32+L33</f>
        <v>888106.7</v>
      </c>
      <c r="M24" s="38">
        <f t="shared" ref="M24" si="11">+M25+M26+M27+M28+M29+M30+M31+M32+M33</f>
        <v>0</v>
      </c>
      <c r="N24" s="38">
        <f t="shared" ref="N24" si="12">+N25+N26+N27+N28+N29+N30+N31+N32+N33</f>
        <v>0</v>
      </c>
      <c r="O24" s="18"/>
    </row>
    <row r="25" spans="1:15" x14ac:dyDescent="0.25">
      <c r="A25" s="21" t="s">
        <v>17</v>
      </c>
      <c r="B25" s="39">
        <f t="shared" si="4"/>
        <v>574236.17000000004</v>
      </c>
      <c r="C25" s="39">
        <v>0</v>
      </c>
      <c r="D25" s="39">
        <v>7584</v>
      </c>
      <c r="E25" s="39">
        <v>52932</v>
      </c>
      <c r="F25" s="39">
        <v>89308.6</v>
      </c>
      <c r="G25" s="39">
        <v>221805.76</v>
      </c>
      <c r="H25" s="39">
        <v>14481.58</v>
      </c>
      <c r="I25" s="39">
        <v>11376</v>
      </c>
      <c r="J25" s="39">
        <v>9744</v>
      </c>
      <c r="K25" s="39">
        <v>58975.93</v>
      </c>
      <c r="L25" s="39">
        <v>108028.3</v>
      </c>
      <c r="M25" s="39">
        <v>0</v>
      </c>
      <c r="N25" s="39">
        <v>0</v>
      </c>
      <c r="O25" s="18"/>
    </row>
    <row r="26" spans="1:15" x14ac:dyDescent="0.25">
      <c r="A26" s="21" t="s">
        <v>18</v>
      </c>
      <c r="B26" s="39">
        <f t="shared" si="4"/>
        <v>32988.199999999997</v>
      </c>
      <c r="C26" s="39">
        <v>0</v>
      </c>
      <c r="D26" s="39">
        <v>0</v>
      </c>
      <c r="E26" s="39">
        <v>9400</v>
      </c>
      <c r="F26" s="39">
        <v>460.2</v>
      </c>
      <c r="G26" s="39">
        <v>23128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18"/>
    </row>
    <row r="27" spans="1:15" x14ac:dyDescent="0.25">
      <c r="A27" s="21" t="s">
        <v>19</v>
      </c>
      <c r="B27" s="39">
        <f t="shared" si="4"/>
        <v>433602.2</v>
      </c>
      <c r="C27" s="39">
        <v>0</v>
      </c>
      <c r="D27" s="39">
        <v>0</v>
      </c>
      <c r="E27" s="39">
        <v>153034.20000000001</v>
      </c>
      <c r="F27" s="39">
        <v>199656</v>
      </c>
      <c r="G27" s="39">
        <v>0</v>
      </c>
      <c r="H27" s="39">
        <v>0</v>
      </c>
      <c r="I27" s="39">
        <v>80712</v>
      </c>
      <c r="J27" s="39">
        <v>0</v>
      </c>
      <c r="K27" s="39">
        <v>200</v>
      </c>
      <c r="L27" s="39">
        <v>0</v>
      </c>
      <c r="M27" s="39">
        <v>0</v>
      </c>
      <c r="N27" s="39">
        <v>0</v>
      </c>
      <c r="O27" s="18"/>
    </row>
    <row r="28" spans="1:15" x14ac:dyDescent="0.25">
      <c r="A28" s="21" t="s">
        <v>20</v>
      </c>
      <c r="B28" s="39">
        <f t="shared" si="4"/>
        <v>19406.290000000008</v>
      </c>
      <c r="C28" s="39">
        <v>0</v>
      </c>
      <c r="D28" s="39">
        <v>0</v>
      </c>
      <c r="E28" s="39">
        <v>12499.98</v>
      </c>
      <c r="F28" s="39">
        <v>0</v>
      </c>
      <c r="G28" s="39">
        <v>0</v>
      </c>
      <c r="H28" s="39">
        <v>4005.65</v>
      </c>
      <c r="I28" s="39">
        <v>0</v>
      </c>
      <c r="J28" s="39">
        <v>0</v>
      </c>
      <c r="K28" s="39">
        <v>82411.72</v>
      </c>
      <c r="L28" s="39">
        <v>-79511.06</v>
      </c>
      <c r="M28" s="39">
        <v>0</v>
      </c>
      <c r="N28" s="39">
        <v>0</v>
      </c>
      <c r="O28" s="18"/>
    </row>
    <row r="29" spans="1:15" x14ac:dyDescent="0.25">
      <c r="A29" s="21" t="s">
        <v>21</v>
      </c>
      <c r="B29" s="39">
        <f t="shared" si="4"/>
        <v>69480.44</v>
      </c>
      <c r="C29" s="39">
        <v>0</v>
      </c>
      <c r="D29" s="39">
        <v>0</v>
      </c>
      <c r="E29" s="39">
        <v>43048.44</v>
      </c>
      <c r="F29" s="39">
        <v>11446</v>
      </c>
      <c r="G29" s="39">
        <v>0</v>
      </c>
      <c r="H29" s="39">
        <v>826</v>
      </c>
      <c r="I29" s="39">
        <v>14160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18"/>
    </row>
    <row r="30" spans="1:15" ht="30" x14ac:dyDescent="0.25">
      <c r="A30" s="21" t="s">
        <v>22</v>
      </c>
      <c r="B30" s="39">
        <f t="shared" si="4"/>
        <v>154739.55000000002</v>
      </c>
      <c r="C30" s="39">
        <v>0</v>
      </c>
      <c r="D30" s="39">
        <v>0</v>
      </c>
      <c r="E30" s="39">
        <v>1253.1600000000001</v>
      </c>
      <c r="F30" s="39">
        <v>18700.169999999998</v>
      </c>
      <c r="G30" s="39">
        <v>84960</v>
      </c>
      <c r="H30" s="39">
        <v>1922</v>
      </c>
      <c r="I30" s="39">
        <v>0</v>
      </c>
      <c r="J30" s="39">
        <v>0</v>
      </c>
      <c r="K30" s="39">
        <v>13806.85</v>
      </c>
      <c r="L30" s="39">
        <v>34097.370000000003</v>
      </c>
      <c r="M30" s="39">
        <v>0</v>
      </c>
      <c r="N30" s="39">
        <v>0</v>
      </c>
      <c r="O30" s="18"/>
    </row>
    <row r="31" spans="1:15" ht="30" x14ac:dyDescent="0.25">
      <c r="A31" s="21" t="s">
        <v>23</v>
      </c>
      <c r="B31" s="39">
        <f t="shared" si="4"/>
        <v>2236491.1800000002</v>
      </c>
      <c r="C31" s="39">
        <v>0</v>
      </c>
      <c r="D31" s="39">
        <v>211800</v>
      </c>
      <c r="E31" s="39">
        <v>123328.47</v>
      </c>
      <c r="F31" s="39">
        <v>415435.21</v>
      </c>
      <c r="G31" s="39">
        <v>313613.61</v>
      </c>
      <c r="H31" s="39">
        <v>127247.59</v>
      </c>
      <c r="I31" s="39">
        <v>95900</v>
      </c>
      <c r="J31" s="39">
        <v>110800</v>
      </c>
      <c r="K31" s="39">
        <v>321941.8</v>
      </c>
      <c r="L31" s="39">
        <v>516424.5</v>
      </c>
      <c r="M31" s="39">
        <v>0</v>
      </c>
      <c r="N31" s="39">
        <v>0</v>
      </c>
      <c r="O31" s="18"/>
    </row>
    <row r="32" spans="1:15" ht="30" x14ac:dyDescent="0.25">
      <c r="A32" s="21" t="s">
        <v>42</v>
      </c>
      <c r="B32" s="39">
        <f t="shared" si="4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18"/>
    </row>
    <row r="33" spans="1:15" x14ac:dyDescent="0.25">
      <c r="A33" s="21" t="s">
        <v>24</v>
      </c>
      <c r="B33" s="39">
        <f t="shared" si="4"/>
        <v>1573000.99</v>
      </c>
      <c r="C33" s="39">
        <v>0</v>
      </c>
      <c r="D33" s="39">
        <v>86848</v>
      </c>
      <c r="E33" s="39">
        <v>622781.18999999994</v>
      </c>
      <c r="F33" s="39">
        <v>160718.54999999999</v>
      </c>
      <c r="G33" s="39">
        <v>28114.12</v>
      </c>
      <c r="H33" s="39">
        <v>67569.240000000005</v>
      </c>
      <c r="I33" s="39">
        <v>39624.400000000001</v>
      </c>
      <c r="J33" s="39">
        <v>223461.9</v>
      </c>
      <c r="K33" s="39">
        <v>34816</v>
      </c>
      <c r="L33" s="39">
        <v>309067.59000000003</v>
      </c>
      <c r="M33" s="39">
        <v>0</v>
      </c>
      <c r="N33" s="39">
        <v>0</v>
      </c>
      <c r="O33" s="18"/>
    </row>
    <row r="34" spans="1:15" x14ac:dyDescent="0.25">
      <c r="A34" s="2" t="s">
        <v>25</v>
      </c>
      <c r="B34" s="38">
        <f>+C34+D34+E34+F34+G34+H34+I34+J34+K34+L34+M34+N34</f>
        <v>30000</v>
      </c>
      <c r="C34" s="38">
        <f>+C35+C36+C37+C38+C39+C40+C41+C42+C43+C44+C45+C46+C47+C48+C49</f>
        <v>0</v>
      </c>
      <c r="D34" s="38">
        <f t="shared" ref="D34:G34" si="13">+D35+D36+D37+D38+D39+D40+D41+D42+D43+D44+D45+D46+D47+D48+D49</f>
        <v>0</v>
      </c>
      <c r="E34" s="38">
        <f t="shared" si="13"/>
        <v>30000</v>
      </c>
      <c r="F34" s="38">
        <f t="shared" si="13"/>
        <v>0</v>
      </c>
      <c r="G34" s="38">
        <f t="shared" si="13"/>
        <v>0</v>
      </c>
      <c r="H34" s="38">
        <f>+H35+H36+H37+H38+H39+H40+H41+H42+H43+H44+H45+H46+H47+H48+H49</f>
        <v>10000</v>
      </c>
      <c r="I34" s="38">
        <f>+I35+I36+I37+I38+I39+I40+I41+I42+I43+I44+I45+I46+I47+I48+I49</f>
        <v>-10000</v>
      </c>
      <c r="J34" s="38">
        <f t="shared" ref="J34" si="14">+J35+J36+J37+J38+J39+J40+J41+J42+J43+J44+J45+J46+J47+J48+J49</f>
        <v>0</v>
      </c>
      <c r="K34" s="38">
        <f t="shared" ref="K34" si="15">+K35+K36+K37+K38+K39+K40+K41+K42+K43+K44+K45+K46+K47+K48+K49</f>
        <v>0</v>
      </c>
      <c r="L34" s="38">
        <f t="shared" ref="L34" si="16">+L35+L36+L37+L38+L39+L40+L41+L42+L43+L44+L45+L46+L47+L48+L49</f>
        <v>0</v>
      </c>
      <c r="M34" s="38">
        <f t="shared" ref="M34" si="17">+M35+M36+M37+M38+M39+M40+M41+M42+M43+M44+M45+M46+M47+M48+M49</f>
        <v>0</v>
      </c>
      <c r="N34" s="38">
        <f t="shared" ref="N34" si="18">+N35+N36+N37+N38+N39+N40+N41+N42+N43+N44+N45+N46+N47+N48+N49</f>
        <v>0</v>
      </c>
      <c r="O34" s="16"/>
    </row>
    <row r="35" spans="1:15" ht="30" x14ac:dyDescent="0.25">
      <c r="A35" s="21" t="s">
        <v>26</v>
      </c>
      <c r="B35" s="39">
        <f t="shared" si="4"/>
        <v>30000</v>
      </c>
      <c r="C35" s="39">
        <v>0</v>
      </c>
      <c r="D35" s="39">
        <v>0</v>
      </c>
      <c r="E35" s="39">
        <v>30000</v>
      </c>
      <c r="F35" s="39">
        <v>0</v>
      </c>
      <c r="G35" s="39">
        <v>0</v>
      </c>
      <c r="H35" s="39">
        <v>10000</v>
      </c>
      <c r="I35" s="39">
        <v>-10000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18"/>
    </row>
    <row r="36" spans="1:15" ht="30" x14ac:dyDescent="0.25">
      <c r="A36" s="21" t="s">
        <v>43</v>
      </c>
      <c r="B36" s="39">
        <f t="shared" si="4"/>
        <v>0</v>
      </c>
      <c r="C36" s="39">
        <f t="shared" ref="C36:C49" si="19">+D36+E36+F36+G36+H36+I36+J36+K36+L36+M36+N36+O36</f>
        <v>0</v>
      </c>
      <c r="D36" s="39">
        <f t="shared" ref="D36:D40" si="20">+E36+F36+G36+H36+I36+J36+K36+L36+M36+N36+O36+P36</f>
        <v>0</v>
      </c>
      <c r="E36" s="39">
        <f t="shared" ref="E36:E49" si="21">+F36+G36+H36+I36+J36+K36+L36+M36+N36+O36+P36+Q36</f>
        <v>0</v>
      </c>
      <c r="F36" s="39">
        <f t="shared" ref="F36:F49" si="22">+G36+H36+I36+J36+K36+L36+M36+N36+O36+P36+Q36+R36</f>
        <v>0</v>
      </c>
      <c r="G36" s="39">
        <f t="shared" ref="G36:G49" si="23">+H36+I36+J36+K36+L36+M36+N36+O36+P36+Q36+R36+S36</f>
        <v>0</v>
      </c>
      <c r="H36" s="39">
        <f t="shared" ref="H36:H49" si="24">+I36+J36+K36+L36+M36+N36+O36+P36+Q36+R36+S36+T36</f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18"/>
    </row>
    <row r="37" spans="1:15" ht="30" x14ac:dyDescent="0.25">
      <c r="A37" s="21" t="s">
        <v>44</v>
      </c>
      <c r="B37" s="39">
        <f t="shared" si="4"/>
        <v>0</v>
      </c>
      <c r="C37" s="39">
        <f t="shared" si="19"/>
        <v>0</v>
      </c>
      <c r="D37" s="39">
        <f t="shared" si="20"/>
        <v>0</v>
      </c>
      <c r="E37" s="39">
        <f t="shared" si="21"/>
        <v>0</v>
      </c>
      <c r="F37" s="39">
        <f t="shared" si="22"/>
        <v>0</v>
      </c>
      <c r="G37" s="39">
        <f t="shared" si="23"/>
        <v>0</v>
      </c>
      <c r="H37" s="39">
        <f t="shared" si="24"/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18"/>
    </row>
    <row r="38" spans="1:15" ht="30" x14ac:dyDescent="0.25">
      <c r="A38" s="21" t="s">
        <v>45</v>
      </c>
      <c r="B38" s="39">
        <f t="shared" si="4"/>
        <v>0</v>
      </c>
      <c r="C38" s="39">
        <f t="shared" si="19"/>
        <v>0</v>
      </c>
      <c r="D38" s="39">
        <f t="shared" si="20"/>
        <v>0</v>
      </c>
      <c r="E38" s="39">
        <f t="shared" si="21"/>
        <v>0</v>
      </c>
      <c r="F38" s="39">
        <f t="shared" si="22"/>
        <v>0</v>
      </c>
      <c r="G38" s="39">
        <f t="shared" si="23"/>
        <v>0</v>
      </c>
      <c r="H38" s="39">
        <f t="shared" si="24"/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8"/>
    </row>
    <row r="39" spans="1:15" ht="30" x14ac:dyDescent="0.25">
      <c r="A39" s="21" t="s">
        <v>46</v>
      </c>
      <c r="B39" s="39">
        <f t="shared" si="4"/>
        <v>0</v>
      </c>
      <c r="C39" s="39">
        <f t="shared" si="19"/>
        <v>0</v>
      </c>
      <c r="D39" s="39">
        <f t="shared" si="20"/>
        <v>0</v>
      </c>
      <c r="E39" s="39">
        <f t="shared" si="21"/>
        <v>0</v>
      </c>
      <c r="F39" s="39">
        <f t="shared" si="22"/>
        <v>0</v>
      </c>
      <c r="G39" s="39">
        <f t="shared" si="23"/>
        <v>0</v>
      </c>
      <c r="H39" s="39">
        <f t="shared" si="24"/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18"/>
    </row>
    <row r="40" spans="1:15" ht="30" x14ac:dyDescent="0.25">
      <c r="A40" s="21" t="s">
        <v>27</v>
      </c>
      <c r="B40" s="39">
        <f t="shared" si="4"/>
        <v>0</v>
      </c>
      <c r="C40" s="39">
        <f t="shared" si="19"/>
        <v>0</v>
      </c>
      <c r="D40" s="39">
        <f t="shared" si="20"/>
        <v>0</v>
      </c>
      <c r="E40" s="39">
        <f t="shared" si="21"/>
        <v>0</v>
      </c>
      <c r="F40" s="39">
        <f t="shared" si="22"/>
        <v>0</v>
      </c>
      <c r="G40" s="39">
        <f t="shared" si="23"/>
        <v>0</v>
      </c>
      <c r="H40" s="39">
        <f t="shared" si="24"/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18"/>
    </row>
    <row r="41" spans="1:15" ht="30" x14ac:dyDescent="0.25">
      <c r="A41" s="21" t="s">
        <v>47</v>
      </c>
      <c r="B41" s="39">
        <f t="shared" si="4"/>
        <v>0</v>
      </c>
      <c r="C41" s="39">
        <f t="shared" si="19"/>
        <v>0</v>
      </c>
      <c r="D41" s="39">
        <f t="shared" ref="D41:D49" si="25">+E41+F41+G41+H41+I41+J41+K41+L41+M41+N41+O41+P41</f>
        <v>0</v>
      </c>
      <c r="E41" s="39">
        <f t="shared" si="21"/>
        <v>0</v>
      </c>
      <c r="F41" s="39">
        <f t="shared" si="22"/>
        <v>0</v>
      </c>
      <c r="G41" s="39">
        <f t="shared" si="23"/>
        <v>0</v>
      </c>
      <c r="H41" s="39">
        <f t="shared" si="24"/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18"/>
    </row>
    <row r="42" spans="1:15" x14ac:dyDescent="0.25">
      <c r="A42" s="2" t="s">
        <v>48</v>
      </c>
      <c r="B42" s="38">
        <f>+C42+D42+E42+F42+G42+H42+I42+J42+K42+L42+M42+N42</f>
        <v>0</v>
      </c>
      <c r="C42" s="38">
        <f t="shared" si="19"/>
        <v>0</v>
      </c>
      <c r="D42" s="38">
        <f t="shared" si="25"/>
        <v>0</v>
      </c>
      <c r="E42" s="38">
        <f t="shared" si="21"/>
        <v>0</v>
      </c>
      <c r="F42" s="38">
        <f t="shared" si="22"/>
        <v>0</v>
      </c>
      <c r="G42" s="38">
        <f t="shared" si="23"/>
        <v>0</v>
      </c>
      <c r="H42" s="38">
        <f t="shared" si="24"/>
        <v>0</v>
      </c>
      <c r="I42" s="38">
        <f t="shared" ref="I42:I49" si="26">+J42+K42+L42+M42+N42+O42+P42+Q42+R42+S42+T42+U42</f>
        <v>0</v>
      </c>
      <c r="J42" s="38">
        <f t="shared" ref="J42:J49" si="27">+K42+L42+M42+N42+O42+P42+Q42+R42+S42+T42+U42+V42</f>
        <v>0</v>
      </c>
      <c r="K42" s="38">
        <f t="shared" ref="K42:K49" si="28">+L42+M42+N42+O42+P42+Q42+R42+S42+T42+U42+V42+W42</f>
        <v>0</v>
      </c>
      <c r="L42" s="38">
        <f t="shared" ref="L42:L49" si="29">+M42+N42+O42+P42+Q42+R42+S42+T42+U42+V42+W42+X42</f>
        <v>0</v>
      </c>
      <c r="M42" s="38">
        <f t="shared" ref="M42:M49" si="30">+N42+O42+P42+Q42+R42+S42+T42+U42+V42+W42+X42+Y42</f>
        <v>0</v>
      </c>
      <c r="N42" s="38">
        <f t="shared" ref="N42:N49" si="31">+O42+P42+Q42+R42+S42+T42+U42+V42+W42+X42+Y42+Z42</f>
        <v>0</v>
      </c>
      <c r="O42" s="18"/>
    </row>
    <row r="43" spans="1:15" ht="30" x14ac:dyDescent="0.25">
      <c r="A43" s="21" t="s">
        <v>49</v>
      </c>
      <c r="B43" s="39">
        <f t="shared" si="4"/>
        <v>0</v>
      </c>
      <c r="C43" s="39">
        <f t="shared" si="19"/>
        <v>0</v>
      </c>
      <c r="D43" s="39">
        <f t="shared" si="25"/>
        <v>0</v>
      </c>
      <c r="E43" s="39">
        <f t="shared" si="21"/>
        <v>0</v>
      </c>
      <c r="F43" s="39">
        <f t="shared" si="22"/>
        <v>0</v>
      </c>
      <c r="G43" s="39">
        <f t="shared" si="23"/>
        <v>0</v>
      </c>
      <c r="H43" s="39">
        <f t="shared" si="24"/>
        <v>0</v>
      </c>
      <c r="I43" s="39">
        <f t="shared" si="26"/>
        <v>0</v>
      </c>
      <c r="J43" s="39">
        <f t="shared" si="27"/>
        <v>0</v>
      </c>
      <c r="K43" s="39">
        <f t="shared" si="28"/>
        <v>0</v>
      </c>
      <c r="L43" s="39">
        <f t="shared" si="29"/>
        <v>0</v>
      </c>
      <c r="M43" s="39">
        <f t="shared" si="30"/>
        <v>0</v>
      </c>
      <c r="N43" s="39">
        <f t="shared" si="31"/>
        <v>0</v>
      </c>
      <c r="O43" s="18"/>
    </row>
    <row r="44" spans="1:15" ht="30" x14ac:dyDescent="0.25">
      <c r="A44" s="21" t="s">
        <v>50</v>
      </c>
      <c r="B44" s="39">
        <f t="shared" si="4"/>
        <v>0</v>
      </c>
      <c r="C44" s="39">
        <f t="shared" si="19"/>
        <v>0</v>
      </c>
      <c r="D44" s="39">
        <f t="shared" si="25"/>
        <v>0</v>
      </c>
      <c r="E44" s="39">
        <f t="shared" si="21"/>
        <v>0</v>
      </c>
      <c r="F44" s="39">
        <f t="shared" si="22"/>
        <v>0</v>
      </c>
      <c r="G44" s="39">
        <f t="shared" si="23"/>
        <v>0</v>
      </c>
      <c r="H44" s="39">
        <f t="shared" si="24"/>
        <v>0</v>
      </c>
      <c r="I44" s="39">
        <f t="shared" si="26"/>
        <v>0</v>
      </c>
      <c r="J44" s="39">
        <f t="shared" si="27"/>
        <v>0</v>
      </c>
      <c r="K44" s="39">
        <f t="shared" si="28"/>
        <v>0</v>
      </c>
      <c r="L44" s="39">
        <f t="shared" si="29"/>
        <v>0</v>
      </c>
      <c r="M44" s="39">
        <f t="shared" si="30"/>
        <v>0</v>
      </c>
      <c r="N44" s="39">
        <f t="shared" si="31"/>
        <v>0</v>
      </c>
      <c r="O44" s="18"/>
    </row>
    <row r="45" spans="1:15" ht="30" x14ac:dyDescent="0.25">
      <c r="A45" s="21" t="s">
        <v>51</v>
      </c>
      <c r="B45" s="39">
        <f t="shared" si="4"/>
        <v>0</v>
      </c>
      <c r="C45" s="39">
        <f t="shared" si="19"/>
        <v>0</v>
      </c>
      <c r="D45" s="39">
        <f t="shared" si="25"/>
        <v>0</v>
      </c>
      <c r="E45" s="39">
        <f t="shared" si="21"/>
        <v>0</v>
      </c>
      <c r="F45" s="39">
        <f t="shared" si="22"/>
        <v>0</v>
      </c>
      <c r="G45" s="39">
        <f t="shared" si="23"/>
        <v>0</v>
      </c>
      <c r="H45" s="39">
        <f t="shared" si="24"/>
        <v>0</v>
      </c>
      <c r="I45" s="39">
        <f t="shared" si="26"/>
        <v>0</v>
      </c>
      <c r="J45" s="39">
        <f t="shared" si="27"/>
        <v>0</v>
      </c>
      <c r="K45" s="39">
        <f t="shared" si="28"/>
        <v>0</v>
      </c>
      <c r="L45" s="39">
        <f t="shared" si="29"/>
        <v>0</v>
      </c>
      <c r="M45" s="39">
        <f t="shared" si="30"/>
        <v>0</v>
      </c>
      <c r="N45" s="39">
        <f t="shared" si="31"/>
        <v>0</v>
      </c>
      <c r="O45" s="18"/>
    </row>
    <row r="46" spans="1:15" ht="30" x14ac:dyDescent="0.25">
      <c r="A46" s="21" t="s">
        <v>52</v>
      </c>
      <c r="B46" s="39">
        <f t="shared" si="4"/>
        <v>0</v>
      </c>
      <c r="C46" s="39">
        <f t="shared" si="19"/>
        <v>0</v>
      </c>
      <c r="D46" s="39">
        <f t="shared" si="25"/>
        <v>0</v>
      </c>
      <c r="E46" s="39">
        <f t="shared" si="21"/>
        <v>0</v>
      </c>
      <c r="F46" s="39">
        <f t="shared" si="22"/>
        <v>0</v>
      </c>
      <c r="G46" s="39">
        <f t="shared" si="23"/>
        <v>0</v>
      </c>
      <c r="H46" s="39">
        <f t="shared" si="24"/>
        <v>0</v>
      </c>
      <c r="I46" s="39">
        <f t="shared" si="26"/>
        <v>0</v>
      </c>
      <c r="J46" s="39">
        <f t="shared" si="27"/>
        <v>0</v>
      </c>
      <c r="K46" s="39">
        <f t="shared" si="28"/>
        <v>0</v>
      </c>
      <c r="L46" s="39">
        <f t="shared" si="29"/>
        <v>0</v>
      </c>
      <c r="M46" s="39">
        <f t="shared" si="30"/>
        <v>0</v>
      </c>
      <c r="N46" s="39">
        <f t="shared" si="31"/>
        <v>0</v>
      </c>
      <c r="O46" s="18"/>
    </row>
    <row r="47" spans="1:15" ht="30" x14ac:dyDescent="0.25">
      <c r="A47" s="21" t="s">
        <v>53</v>
      </c>
      <c r="B47" s="39">
        <f t="shared" si="4"/>
        <v>0</v>
      </c>
      <c r="C47" s="39">
        <f t="shared" si="19"/>
        <v>0</v>
      </c>
      <c r="D47" s="39">
        <f t="shared" si="25"/>
        <v>0</v>
      </c>
      <c r="E47" s="39">
        <f t="shared" si="21"/>
        <v>0</v>
      </c>
      <c r="F47" s="39">
        <f t="shared" si="22"/>
        <v>0</v>
      </c>
      <c r="G47" s="39">
        <f t="shared" si="23"/>
        <v>0</v>
      </c>
      <c r="H47" s="39">
        <f t="shared" si="24"/>
        <v>0</v>
      </c>
      <c r="I47" s="39">
        <f t="shared" si="26"/>
        <v>0</v>
      </c>
      <c r="J47" s="39">
        <f t="shared" si="27"/>
        <v>0</v>
      </c>
      <c r="K47" s="39">
        <f t="shared" si="28"/>
        <v>0</v>
      </c>
      <c r="L47" s="39">
        <f t="shared" si="29"/>
        <v>0</v>
      </c>
      <c r="M47" s="39">
        <f t="shared" si="30"/>
        <v>0</v>
      </c>
      <c r="N47" s="39">
        <f t="shared" si="31"/>
        <v>0</v>
      </c>
      <c r="O47" s="18"/>
    </row>
    <row r="48" spans="1:15" ht="30" x14ac:dyDescent="0.25">
      <c r="A48" s="21" t="s">
        <v>54</v>
      </c>
      <c r="B48" s="39">
        <f t="shared" si="4"/>
        <v>0</v>
      </c>
      <c r="C48" s="39">
        <f t="shared" si="19"/>
        <v>0</v>
      </c>
      <c r="D48" s="39">
        <f t="shared" si="25"/>
        <v>0</v>
      </c>
      <c r="E48" s="39">
        <f t="shared" si="21"/>
        <v>0</v>
      </c>
      <c r="F48" s="39">
        <f t="shared" si="22"/>
        <v>0</v>
      </c>
      <c r="G48" s="39">
        <f t="shared" si="23"/>
        <v>0</v>
      </c>
      <c r="H48" s="39">
        <f t="shared" si="24"/>
        <v>0</v>
      </c>
      <c r="I48" s="39">
        <f t="shared" si="26"/>
        <v>0</v>
      </c>
      <c r="J48" s="39">
        <f t="shared" si="27"/>
        <v>0</v>
      </c>
      <c r="K48" s="39">
        <f t="shared" si="28"/>
        <v>0</v>
      </c>
      <c r="L48" s="39">
        <f t="shared" si="29"/>
        <v>0</v>
      </c>
      <c r="M48" s="39">
        <f t="shared" si="30"/>
        <v>0</v>
      </c>
      <c r="N48" s="39">
        <f t="shared" si="31"/>
        <v>0</v>
      </c>
      <c r="O48" s="18"/>
    </row>
    <row r="49" spans="1:15" ht="30" x14ac:dyDescent="0.25">
      <c r="A49" s="21" t="s">
        <v>55</v>
      </c>
      <c r="B49" s="39">
        <f t="shared" si="4"/>
        <v>0</v>
      </c>
      <c r="C49" s="39">
        <f t="shared" si="19"/>
        <v>0</v>
      </c>
      <c r="D49" s="39">
        <f t="shared" si="25"/>
        <v>0</v>
      </c>
      <c r="E49" s="39">
        <f t="shared" si="21"/>
        <v>0</v>
      </c>
      <c r="F49" s="39">
        <f t="shared" si="22"/>
        <v>0</v>
      </c>
      <c r="G49" s="39">
        <f t="shared" si="23"/>
        <v>0</v>
      </c>
      <c r="H49" s="39">
        <f t="shared" si="24"/>
        <v>0</v>
      </c>
      <c r="I49" s="39">
        <f t="shared" si="26"/>
        <v>0</v>
      </c>
      <c r="J49" s="39">
        <f t="shared" si="27"/>
        <v>0</v>
      </c>
      <c r="K49" s="39">
        <f t="shared" si="28"/>
        <v>0</v>
      </c>
      <c r="L49" s="39">
        <f t="shared" si="29"/>
        <v>0</v>
      </c>
      <c r="M49" s="39">
        <f t="shared" si="30"/>
        <v>0</v>
      </c>
      <c r="N49" s="39">
        <f t="shared" si="31"/>
        <v>0</v>
      </c>
      <c r="O49" s="18"/>
    </row>
    <row r="50" spans="1:15" x14ac:dyDescent="0.25">
      <c r="A50" s="2" t="s">
        <v>28</v>
      </c>
      <c r="B50" s="38">
        <f>+C50+D50+E50+F50+G50+H50+I50+J50+K50+L50+M50+N50</f>
        <v>878973.83000000007</v>
      </c>
      <c r="C50" s="38">
        <f>+C51+C52+C53+C54+C55+C56+C58+C57+C59</f>
        <v>0</v>
      </c>
      <c r="D50" s="38">
        <f t="shared" ref="D50:G50" si="32">+D51+D52+D53+D54+D55+D56+D58+D57+D59</f>
        <v>0</v>
      </c>
      <c r="E50" s="38">
        <f t="shared" si="32"/>
        <v>31980.01</v>
      </c>
      <c r="F50" s="38">
        <f t="shared" si="32"/>
        <v>245440</v>
      </c>
      <c r="G50" s="38">
        <f t="shared" si="32"/>
        <v>0</v>
      </c>
      <c r="H50" s="38">
        <f>+H51+H52+H53+H54+H55+H56+H58+H57+H59</f>
        <v>0</v>
      </c>
      <c r="I50" s="38">
        <f>+I51+I52+I53+I54+I55+I56+I57+I58+I59</f>
        <v>0</v>
      </c>
      <c r="J50" s="38">
        <f>+J51+J52+J53+J54+J55+J56+J58+J57+J59</f>
        <v>75572.45</v>
      </c>
      <c r="K50" s="38">
        <f t="shared" ref="K50" si="33">+K51+K52+K53+K54+K55+K56+K58+K57+K59</f>
        <v>0</v>
      </c>
      <c r="L50" s="38">
        <f t="shared" ref="L50" si="34">+L51+L52+L53+L54+L55+L56+L58+L57+L59</f>
        <v>525981.37</v>
      </c>
      <c r="M50" s="38">
        <f t="shared" ref="M50" si="35">+M51+M52+M53+M54+M55+M56+M58+M57+M59</f>
        <v>0</v>
      </c>
      <c r="N50" s="38">
        <f t="shared" ref="N50" si="36">+N51+N52+N53+N54+N55+N56+N58+N57+N59</f>
        <v>0</v>
      </c>
      <c r="O50" s="18"/>
    </row>
    <row r="51" spans="1:15" x14ac:dyDescent="0.25">
      <c r="A51" s="21" t="s">
        <v>29</v>
      </c>
      <c r="B51" s="39">
        <f t="shared" si="4"/>
        <v>598013.81999999995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72032.45</v>
      </c>
      <c r="K51" s="39">
        <v>0</v>
      </c>
      <c r="L51" s="39">
        <v>525981.37</v>
      </c>
      <c r="M51" s="39">
        <v>0</v>
      </c>
      <c r="N51" s="39">
        <v>0</v>
      </c>
      <c r="O51" s="18"/>
    </row>
    <row r="52" spans="1:15" ht="30" x14ac:dyDescent="0.25">
      <c r="A52" s="21" t="s">
        <v>30</v>
      </c>
      <c r="B52" s="39">
        <f t="shared" si="4"/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18"/>
    </row>
    <row r="53" spans="1:15" ht="30" x14ac:dyDescent="0.25">
      <c r="A53" s="21" t="s">
        <v>31</v>
      </c>
      <c r="B53" s="39">
        <f t="shared" si="4"/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18"/>
    </row>
    <row r="54" spans="1:15" ht="30" x14ac:dyDescent="0.25">
      <c r="A54" s="21" t="s">
        <v>32</v>
      </c>
      <c r="B54" s="39">
        <f t="shared" si="4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18"/>
    </row>
    <row r="55" spans="1:15" ht="30" x14ac:dyDescent="0.25">
      <c r="A55" s="21" t="s">
        <v>33</v>
      </c>
      <c r="B55" s="39">
        <f t="shared" si="4"/>
        <v>280960.01</v>
      </c>
      <c r="C55" s="39">
        <v>0</v>
      </c>
      <c r="D55" s="39">
        <v>0</v>
      </c>
      <c r="E55" s="39">
        <v>31980.01</v>
      </c>
      <c r="F55" s="39">
        <v>245440</v>
      </c>
      <c r="G55" s="39">
        <v>0</v>
      </c>
      <c r="H55" s="39">
        <v>0</v>
      </c>
      <c r="I55" s="39">
        <v>0</v>
      </c>
      <c r="J55" s="39">
        <v>3540</v>
      </c>
      <c r="K55" s="39">
        <v>0</v>
      </c>
      <c r="L55" s="39">
        <v>0</v>
      </c>
      <c r="M55" s="39">
        <v>0</v>
      </c>
      <c r="N55" s="39">
        <v>0</v>
      </c>
      <c r="O55" s="18"/>
    </row>
    <row r="56" spans="1:15" x14ac:dyDescent="0.25">
      <c r="A56" s="21" t="s">
        <v>56</v>
      </c>
      <c r="B56" s="39">
        <f t="shared" si="4"/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18"/>
    </row>
    <row r="57" spans="1:15" x14ac:dyDescent="0.25">
      <c r="A57" s="21" t="s">
        <v>57</v>
      </c>
      <c r="B57" s="39">
        <f t="shared" si="4"/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18"/>
    </row>
    <row r="58" spans="1:15" x14ac:dyDescent="0.25">
      <c r="A58" s="21" t="s">
        <v>34</v>
      </c>
      <c r="B58" s="39">
        <f t="shared" si="4"/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18"/>
    </row>
    <row r="59" spans="1:15" ht="30" x14ac:dyDescent="0.25">
      <c r="A59" s="21" t="s">
        <v>58</v>
      </c>
      <c r="B59" s="39">
        <f t="shared" si="4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18"/>
    </row>
    <row r="60" spans="1:15" x14ac:dyDescent="0.25">
      <c r="A60" s="2" t="s">
        <v>59</v>
      </c>
      <c r="B60" s="38">
        <f>+C60+D60+E60+F60+G60+H60+I60+J60+K60+L60+M60+N60</f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18"/>
    </row>
    <row r="61" spans="1:15" x14ac:dyDescent="0.25">
      <c r="A61" s="21" t="s">
        <v>60</v>
      </c>
      <c r="B61" s="39">
        <f t="shared" si="4"/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18"/>
    </row>
    <row r="62" spans="1:15" x14ac:dyDescent="0.25">
      <c r="A62" s="21" t="s">
        <v>61</v>
      </c>
      <c r="B62" s="39">
        <f t="shared" si="4"/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18"/>
    </row>
    <row r="63" spans="1:15" x14ac:dyDescent="0.25">
      <c r="A63" s="21" t="s">
        <v>62</v>
      </c>
      <c r="B63" s="39">
        <f t="shared" si="4"/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18"/>
    </row>
    <row r="64" spans="1:15" ht="30" x14ac:dyDescent="0.25">
      <c r="A64" s="21" t="s">
        <v>63</v>
      </c>
      <c r="B64" s="39">
        <f t="shared" si="4"/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18"/>
    </row>
    <row r="65" spans="1:15" ht="30" x14ac:dyDescent="0.25">
      <c r="A65" s="2" t="s">
        <v>64</v>
      </c>
      <c r="B65" s="38">
        <f>+C65+D65+E65+F65+G65+H65+I65+J65+K65+L65+M65+N65</f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18"/>
    </row>
    <row r="66" spans="1:15" x14ac:dyDescent="0.25">
      <c r="A66" s="21" t="s">
        <v>65</v>
      </c>
      <c r="B66" s="39">
        <f t="shared" si="4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18"/>
    </row>
    <row r="67" spans="1:15" ht="30" x14ac:dyDescent="0.25">
      <c r="A67" s="21" t="s">
        <v>66</v>
      </c>
      <c r="B67" s="39">
        <f t="shared" si="4"/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18"/>
    </row>
    <row r="68" spans="1:15" x14ac:dyDescent="0.25">
      <c r="A68" s="2" t="s">
        <v>67</v>
      </c>
      <c r="B68" s="39">
        <f t="shared" si="4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18"/>
    </row>
    <row r="69" spans="1:15" x14ac:dyDescent="0.25">
      <c r="A69" s="21" t="s">
        <v>68</v>
      </c>
      <c r="B69" s="39">
        <f t="shared" si="4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18"/>
    </row>
    <row r="70" spans="1:15" x14ac:dyDescent="0.25">
      <c r="A70" s="21" t="s">
        <v>69</v>
      </c>
      <c r="B70" s="39">
        <f t="shared" si="4"/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18"/>
    </row>
    <row r="71" spans="1:15" ht="30" x14ac:dyDescent="0.25">
      <c r="A71" s="21" t="s">
        <v>70</v>
      </c>
      <c r="B71" s="39">
        <f t="shared" si="4"/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18"/>
    </row>
    <row r="72" spans="1:15" x14ac:dyDescent="0.25">
      <c r="A72" s="6" t="s">
        <v>35</v>
      </c>
      <c r="B72" s="40">
        <f>+C72+D72+E72+F72+G72+H72+I72+J72+K72+L72+M72+N72</f>
        <v>75701470.870000005</v>
      </c>
      <c r="C72" s="40">
        <f>+C8+C14+C24+C34+C42+C50+C60+C65</f>
        <v>5424046.5099999998</v>
      </c>
      <c r="D72" s="40">
        <f t="shared" ref="D72:N72" si="37">+D8+D14+D24+D34+D42+D50+D60+D65</f>
        <v>7181948.5599999996</v>
      </c>
      <c r="E72" s="40">
        <f t="shared" si="37"/>
        <v>9050214.5099999979</v>
      </c>
      <c r="F72" s="40">
        <f t="shared" si="37"/>
        <v>7583557.1300000008</v>
      </c>
      <c r="G72" s="40">
        <f t="shared" si="37"/>
        <v>6459089.0200000005</v>
      </c>
      <c r="H72" s="40">
        <f t="shared" si="37"/>
        <v>6216978.1299999999</v>
      </c>
      <c r="I72" s="40">
        <f>+I8+I14+I24+I34+I42+I50+I60+I65</f>
        <v>7077909.7200000007</v>
      </c>
      <c r="J72" s="40">
        <f t="shared" si="37"/>
        <v>7155066.8200000003</v>
      </c>
      <c r="K72" s="40">
        <f t="shared" si="37"/>
        <v>11473903.07</v>
      </c>
      <c r="L72" s="40">
        <f t="shared" si="37"/>
        <v>8078757.4000000004</v>
      </c>
      <c r="M72" s="40">
        <f t="shared" si="37"/>
        <v>0</v>
      </c>
      <c r="N72" s="40">
        <f t="shared" si="37"/>
        <v>0</v>
      </c>
      <c r="O72" s="19"/>
    </row>
    <row r="73" spans="1:15" x14ac:dyDescent="0.25">
      <c r="A73" s="3"/>
      <c r="B73" s="41"/>
      <c r="C73" s="39"/>
      <c r="D73" s="41"/>
      <c r="E73" s="41"/>
      <c r="F73" s="41"/>
      <c r="G73" s="41"/>
      <c r="H73" s="41"/>
      <c r="I73" s="39"/>
      <c r="J73" s="41"/>
      <c r="K73" s="41"/>
      <c r="L73" s="41"/>
      <c r="M73" s="41"/>
      <c r="N73" s="41"/>
      <c r="O73" s="18"/>
    </row>
    <row r="74" spans="1:15" x14ac:dyDescent="0.25">
      <c r="A74" s="1" t="s">
        <v>71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18"/>
    </row>
    <row r="75" spans="1:15" x14ac:dyDescent="0.25">
      <c r="A75" s="2" t="s">
        <v>72</v>
      </c>
      <c r="B75" s="38">
        <f>+C75+D75+E75+F75+G75+H75</f>
        <v>0</v>
      </c>
      <c r="C75" s="38">
        <f>+C76+C77</f>
        <v>0</v>
      </c>
      <c r="D75" s="38">
        <f t="shared" ref="D75:H75" si="38">+D76+D77</f>
        <v>0</v>
      </c>
      <c r="E75" s="38">
        <f t="shared" si="38"/>
        <v>0</v>
      </c>
      <c r="F75" s="38">
        <f t="shared" si="38"/>
        <v>0</v>
      </c>
      <c r="G75" s="38">
        <f t="shared" si="38"/>
        <v>0</v>
      </c>
      <c r="H75" s="38">
        <f t="shared" si="38"/>
        <v>0</v>
      </c>
      <c r="I75" s="38">
        <f t="shared" ref="I75" si="39">+I76+I77</f>
        <v>0</v>
      </c>
      <c r="J75" s="38">
        <f t="shared" ref="J75" si="40">+J76+J77</f>
        <v>0</v>
      </c>
      <c r="K75" s="38">
        <f t="shared" ref="K75" si="41">+K76+K77</f>
        <v>0</v>
      </c>
      <c r="L75" s="38">
        <f t="shared" ref="L75" si="42">+L76+L77</f>
        <v>0</v>
      </c>
      <c r="M75" s="38">
        <f t="shared" ref="M75" si="43">+M76+M77</f>
        <v>0</v>
      </c>
      <c r="N75" s="38">
        <f t="shared" ref="N75" si="44">+N76+N77</f>
        <v>0</v>
      </c>
    </row>
    <row r="76" spans="1:15" ht="30" x14ac:dyDescent="0.25">
      <c r="A76" s="21" t="s">
        <v>73</v>
      </c>
      <c r="B76" s="39">
        <f>+C76+D76+E76+F76+G76+H76</f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</row>
    <row r="77" spans="1:15" ht="30" x14ac:dyDescent="0.25">
      <c r="A77" s="21" t="s">
        <v>74</v>
      </c>
      <c r="B77" s="39">
        <f t="shared" ref="B77:B82" si="45">+C77+D77+E77+F77+G77+H77</f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</row>
    <row r="78" spans="1:15" x14ac:dyDescent="0.25">
      <c r="A78" s="2" t="s">
        <v>75</v>
      </c>
      <c r="B78" s="38">
        <f>+C78+D78+E78+F78+G78+H78</f>
        <v>0</v>
      </c>
      <c r="C78" s="38">
        <f>+C79+C80</f>
        <v>0</v>
      </c>
      <c r="D78" s="38">
        <f t="shared" ref="D78:H78" si="46">+D79+D80</f>
        <v>0</v>
      </c>
      <c r="E78" s="38">
        <f t="shared" si="46"/>
        <v>0</v>
      </c>
      <c r="F78" s="38">
        <f t="shared" si="46"/>
        <v>0</v>
      </c>
      <c r="G78" s="38">
        <f t="shared" si="46"/>
        <v>0</v>
      </c>
      <c r="H78" s="38">
        <f t="shared" si="46"/>
        <v>0</v>
      </c>
      <c r="I78" s="38">
        <f t="shared" ref="I78" si="47">+I79+I80</f>
        <v>0</v>
      </c>
      <c r="J78" s="38">
        <f t="shared" ref="J78" si="48">+J79+J80</f>
        <v>0</v>
      </c>
      <c r="K78" s="38">
        <f t="shared" ref="K78" si="49">+K79+K80</f>
        <v>0</v>
      </c>
      <c r="L78" s="38">
        <f t="shared" ref="L78" si="50">+L79+L80</f>
        <v>0</v>
      </c>
      <c r="M78" s="38">
        <f t="shared" ref="M78" si="51">+M79+M80</f>
        <v>0</v>
      </c>
      <c r="N78" s="38">
        <f t="shared" ref="N78" si="52">+N79+N80</f>
        <v>0</v>
      </c>
    </row>
    <row r="79" spans="1:15" x14ac:dyDescent="0.25">
      <c r="A79" s="21" t="s">
        <v>76</v>
      </c>
      <c r="B79" s="39">
        <f>+C79+D79+E79+F79+G79+H79</f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5" x14ac:dyDescent="0.25">
      <c r="A80" s="21" t="s">
        <v>77</v>
      </c>
      <c r="B80" s="39">
        <f t="shared" si="45"/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</row>
    <row r="81" spans="1:14" x14ac:dyDescent="0.25">
      <c r="A81" s="2" t="s">
        <v>78</v>
      </c>
      <c r="B81" s="38">
        <f t="shared" si="45"/>
        <v>0</v>
      </c>
      <c r="C81" s="38">
        <f>+C82</f>
        <v>0</v>
      </c>
      <c r="D81" s="38">
        <f t="shared" ref="D81:H81" si="53">+D82</f>
        <v>0</v>
      </c>
      <c r="E81" s="38">
        <f t="shared" si="53"/>
        <v>0</v>
      </c>
      <c r="F81" s="38">
        <f t="shared" si="53"/>
        <v>0</v>
      </c>
      <c r="G81" s="38">
        <f t="shared" si="53"/>
        <v>0</v>
      </c>
      <c r="H81" s="38">
        <f t="shared" si="53"/>
        <v>0</v>
      </c>
      <c r="I81" s="38">
        <f t="shared" ref="I81" si="54">+I82</f>
        <v>0</v>
      </c>
      <c r="J81" s="38">
        <f t="shared" ref="J81" si="55">+J82</f>
        <v>0</v>
      </c>
      <c r="K81" s="38">
        <f t="shared" ref="K81" si="56">+K82</f>
        <v>0</v>
      </c>
      <c r="L81" s="38">
        <f t="shared" ref="L81" si="57">+L82</f>
        <v>0</v>
      </c>
      <c r="M81" s="38">
        <f t="shared" ref="M81" si="58">+M82</f>
        <v>0</v>
      </c>
      <c r="N81" s="38">
        <f t="shared" ref="N81" si="59">+N82</f>
        <v>0</v>
      </c>
    </row>
    <row r="82" spans="1:14" ht="30" x14ac:dyDescent="0.25">
      <c r="A82" s="21" t="s">
        <v>79</v>
      </c>
      <c r="B82" s="39">
        <f t="shared" si="45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</row>
    <row r="83" spans="1:14" x14ac:dyDescent="0.25">
      <c r="A83" s="6" t="s">
        <v>80</v>
      </c>
      <c r="B83" s="40">
        <f>+B75+B78+B81</f>
        <v>0</v>
      </c>
      <c r="C83" s="40">
        <f t="shared" ref="C83:H83" si="60">+C75+C78+C81</f>
        <v>0</v>
      </c>
      <c r="D83" s="40">
        <f t="shared" si="60"/>
        <v>0</v>
      </c>
      <c r="E83" s="40">
        <f t="shared" si="60"/>
        <v>0</v>
      </c>
      <c r="F83" s="40">
        <f t="shared" si="60"/>
        <v>0</v>
      </c>
      <c r="G83" s="40">
        <f t="shared" si="60"/>
        <v>0</v>
      </c>
      <c r="H83" s="40">
        <f t="shared" si="60"/>
        <v>0</v>
      </c>
      <c r="I83" s="40">
        <f>+I75+I78+I81</f>
        <v>0</v>
      </c>
      <c r="J83" s="40">
        <f t="shared" ref="J83:N83" si="61">+J75+J78+J81</f>
        <v>0</v>
      </c>
      <c r="K83" s="40">
        <f t="shared" si="61"/>
        <v>0</v>
      </c>
      <c r="L83" s="40">
        <f t="shared" si="61"/>
        <v>0</v>
      </c>
      <c r="M83" s="40">
        <f t="shared" si="61"/>
        <v>0</v>
      </c>
      <c r="N83" s="40">
        <f t="shared" si="61"/>
        <v>0</v>
      </c>
    </row>
    <row r="84" spans="1:14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20" t="s">
        <v>81</v>
      </c>
      <c r="B85" s="43">
        <f>+B72+B83</f>
        <v>75701470.870000005</v>
      </c>
      <c r="C85" s="43">
        <f t="shared" ref="C85:N85" si="62">+C72+C83</f>
        <v>5424046.5099999998</v>
      </c>
      <c r="D85" s="43">
        <f t="shared" si="62"/>
        <v>7181948.5599999996</v>
      </c>
      <c r="E85" s="43">
        <f t="shared" si="62"/>
        <v>9050214.5099999979</v>
      </c>
      <c r="F85" s="43">
        <f t="shared" si="62"/>
        <v>7583557.1300000008</v>
      </c>
      <c r="G85" s="43">
        <f t="shared" si="62"/>
        <v>6459089.0200000005</v>
      </c>
      <c r="H85" s="43">
        <f t="shared" si="62"/>
        <v>6216978.1299999999</v>
      </c>
      <c r="I85" s="43">
        <f>+I72+I83</f>
        <v>7077909.7200000007</v>
      </c>
      <c r="J85" s="43">
        <f t="shared" si="62"/>
        <v>7155066.8200000003</v>
      </c>
      <c r="K85" s="43">
        <f t="shared" si="62"/>
        <v>11473903.07</v>
      </c>
      <c r="L85" s="43">
        <f t="shared" si="62"/>
        <v>8078757.4000000004</v>
      </c>
      <c r="M85" s="43">
        <f t="shared" si="62"/>
        <v>0</v>
      </c>
      <c r="N85" s="43">
        <f t="shared" si="62"/>
        <v>0</v>
      </c>
    </row>
    <row r="86" spans="1:14" x14ac:dyDescent="0.25">
      <c r="A86" t="s">
        <v>108</v>
      </c>
    </row>
    <row r="87" spans="1:14" x14ac:dyDescent="0.25">
      <c r="A87" t="s">
        <v>120</v>
      </c>
      <c r="D87" s="17"/>
      <c r="E87" s="17"/>
      <c r="F87" s="17"/>
      <c r="I87" s="47"/>
      <c r="J87" s="17"/>
      <c r="K87" s="17"/>
      <c r="L87" s="17"/>
    </row>
    <row r="88" spans="1:14" x14ac:dyDescent="0.25">
      <c r="A88" t="s">
        <v>121</v>
      </c>
      <c r="G88" s="17"/>
      <c r="H88" s="17"/>
    </row>
    <row r="92" spans="1:14" x14ac:dyDescent="0.25">
      <c r="F92" t="s">
        <v>112</v>
      </c>
    </row>
    <row r="95" spans="1:14" x14ac:dyDescent="0.25">
      <c r="A95" t="s">
        <v>115</v>
      </c>
      <c r="B95" s="54" t="s">
        <v>113</v>
      </c>
      <c r="C95" s="54"/>
      <c r="D95" s="54"/>
      <c r="E95" s="26"/>
      <c r="F95" s="26"/>
      <c r="G95" s="26"/>
      <c r="H95" s="26"/>
      <c r="I95" s="54" t="s">
        <v>117</v>
      </c>
      <c r="J95" s="54"/>
      <c r="K95" s="54"/>
      <c r="L95" s="54"/>
    </row>
    <row r="96" spans="1:14" x14ac:dyDescent="0.25">
      <c r="B96" s="52" t="s">
        <v>125</v>
      </c>
      <c r="C96" s="52"/>
      <c r="D96" s="52"/>
      <c r="E96" s="26"/>
      <c r="F96" s="26"/>
      <c r="G96" s="26"/>
      <c r="H96" s="26"/>
      <c r="I96" s="52" t="s">
        <v>118</v>
      </c>
      <c r="J96" s="52"/>
      <c r="K96" s="52"/>
      <c r="L96" s="52"/>
    </row>
    <row r="97" spans="2:12" x14ac:dyDescent="0.25">
      <c r="B97" s="53" t="s">
        <v>123</v>
      </c>
      <c r="C97" s="53"/>
      <c r="D97" s="53"/>
      <c r="E97" s="26"/>
      <c r="F97" s="26"/>
      <c r="G97" s="26"/>
      <c r="H97" s="26"/>
      <c r="I97" s="53" t="s">
        <v>116</v>
      </c>
      <c r="J97" s="53"/>
      <c r="K97" s="53"/>
      <c r="L97" s="53"/>
    </row>
    <row r="98" spans="2:12" x14ac:dyDescent="0.25">
      <c r="C98" s="25"/>
      <c r="D98" s="25"/>
      <c r="E98" s="25"/>
    </row>
  </sheetData>
  <mergeCells count="11">
    <mergeCell ref="B96:D96"/>
    <mergeCell ref="I96:L96"/>
    <mergeCell ref="I97:L97"/>
    <mergeCell ref="I95:L95"/>
    <mergeCell ref="A1:N1"/>
    <mergeCell ref="A2:N2"/>
    <mergeCell ref="A3:N3"/>
    <mergeCell ref="A4:N4"/>
    <mergeCell ref="A5:N5"/>
    <mergeCell ref="B95:D95"/>
    <mergeCell ref="B97:D97"/>
  </mergeCells>
  <pageMargins left="0.25" right="0.25" top="0.75" bottom="0.75" header="0.3" footer="0.3"/>
  <pageSetup paperSize="5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 Presupuesto</vt:lpstr>
      <vt:lpstr>Plantilla Ejecución </vt:lpstr>
      <vt:lpstr>'Plantilla Ejecución '!Área_de_impresión</vt:lpstr>
      <vt:lpstr>'Plantilla Ejecución '!Títulos_a_imprimir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Secretaria</cp:lastModifiedBy>
  <cp:lastPrinted>2021-11-08T01:35:55Z</cp:lastPrinted>
  <dcterms:created xsi:type="dcterms:W3CDTF">2018-04-17T18:57:16Z</dcterms:created>
  <dcterms:modified xsi:type="dcterms:W3CDTF">2021-11-08T01:36:46Z</dcterms:modified>
</cp:coreProperties>
</file>