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730" windowHeight="11760" activeTab="2"/>
  </bookViews>
  <sheets>
    <sheet name="P1 Presupuesto Aprobado" sheetId="1" r:id="rId1"/>
    <sheet name="P2 Presupuesto Aprobado-Ejec " sheetId="2" r:id="rId2"/>
    <sheet name="P3 Ejecucion 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3" i="2" l="1"/>
  <c r="R14" i="2"/>
  <c r="R15" i="2"/>
  <c r="R16" i="2"/>
  <c r="R1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55" i="2"/>
  <c r="R56" i="2"/>
  <c r="R57" i="2"/>
  <c r="R58" i="2"/>
  <c r="R59" i="2"/>
  <c r="R60" i="2"/>
  <c r="R61" i="2"/>
  <c r="R62" i="2"/>
  <c r="R63" i="2"/>
  <c r="R64" i="2"/>
  <c r="R65" i="2"/>
  <c r="R66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Q85" i="2"/>
  <c r="L67" i="2"/>
  <c r="P54" i="2"/>
  <c r="O54" i="2"/>
  <c r="O85" i="2" s="1"/>
  <c r="N54" i="2"/>
  <c r="N53" i="2" s="1"/>
  <c r="N52" i="2" s="1"/>
  <c r="N51" i="2" s="1"/>
  <c r="N50" i="2" s="1"/>
  <c r="N49" i="2" s="1"/>
  <c r="N48" i="2" s="1"/>
  <c r="N47" i="2" s="1"/>
  <c r="N46" i="2" s="1"/>
  <c r="N45" i="2" s="1"/>
  <c r="N44" i="2" s="1"/>
  <c r="N43" i="2" s="1"/>
  <c r="N42" i="2" s="1"/>
  <c r="N41" i="2" s="1"/>
  <c r="N40" i="2" s="1"/>
  <c r="N39" i="2" s="1"/>
  <c r="N38" i="2" s="1"/>
  <c r="N67" i="2" s="1"/>
  <c r="M54" i="2"/>
  <c r="M67" i="2" s="1"/>
  <c r="K54" i="2"/>
  <c r="K85" i="2" s="1"/>
  <c r="J54" i="2"/>
  <c r="J53" i="2" s="1"/>
  <c r="I54" i="2"/>
  <c r="H54" i="2"/>
  <c r="H67" i="2" s="1"/>
  <c r="P38" i="2"/>
  <c r="P67" i="2" s="1"/>
  <c r="O38" i="2"/>
  <c r="O67" i="2" s="1"/>
  <c r="M38" i="2"/>
  <c r="L38" i="2"/>
  <c r="L85" i="2" s="1"/>
  <c r="K38" i="2"/>
  <c r="K67" i="2" s="1"/>
  <c r="I38" i="2"/>
  <c r="H38" i="2"/>
  <c r="P28" i="2"/>
  <c r="P85" i="2" s="1"/>
  <c r="O28" i="2"/>
  <c r="N28" i="2"/>
  <c r="N85" i="2" s="1"/>
  <c r="M28" i="2"/>
  <c r="L28" i="2"/>
  <c r="K28" i="2"/>
  <c r="J28" i="2"/>
  <c r="I28" i="2"/>
  <c r="H28" i="2"/>
  <c r="G28" i="2"/>
  <c r="R28" i="2" s="1"/>
  <c r="P18" i="2"/>
  <c r="O18" i="2"/>
  <c r="N18" i="2"/>
  <c r="M18" i="2"/>
  <c r="L18" i="2"/>
  <c r="K18" i="2"/>
  <c r="J18" i="2"/>
  <c r="I18" i="2"/>
  <c r="H18" i="2"/>
  <c r="G18" i="2"/>
  <c r="P12" i="2"/>
  <c r="O12" i="2"/>
  <c r="N12" i="2"/>
  <c r="M12" i="2"/>
  <c r="L12" i="2"/>
  <c r="K12" i="2"/>
  <c r="J12" i="2"/>
  <c r="I12" i="2"/>
  <c r="H12" i="2"/>
  <c r="G12" i="2"/>
  <c r="G85" i="2" s="1"/>
  <c r="F18" i="2"/>
  <c r="F85" i="2" s="1"/>
  <c r="F12" i="2"/>
  <c r="R12" i="2" s="1"/>
  <c r="E54" i="2"/>
  <c r="E38" i="2"/>
  <c r="E28" i="2"/>
  <c r="E18" i="2"/>
  <c r="E85" i="2" s="1"/>
  <c r="E12" i="2"/>
  <c r="D85" i="1"/>
  <c r="D64" i="2"/>
  <c r="D54" i="2"/>
  <c r="D38" i="2"/>
  <c r="D28" i="2"/>
  <c r="D18" i="2"/>
  <c r="D12" i="2"/>
  <c r="D85" i="2" s="1"/>
  <c r="P15" i="3"/>
  <c r="P16" i="3"/>
  <c r="P18" i="3"/>
  <c r="P19" i="3"/>
  <c r="P20" i="3"/>
  <c r="P21" i="3"/>
  <c r="P22" i="3"/>
  <c r="P23" i="3"/>
  <c r="P24" i="3"/>
  <c r="P25" i="3"/>
  <c r="P26" i="3"/>
  <c r="P28" i="3"/>
  <c r="P29" i="3"/>
  <c r="P30" i="3"/>
  <c r="P31" i="3"/>
  <c r="P32" i="3"/>
  <c r="P33" i="3"/>
  <c r="P34" i="3"/>
  <c r="P35" i="3"/>
  <c r="P36" i="3"/>
  <c r="P13" i="3"/>
  <c r="P12" i="3"/>
  <c r="N27" i="3"/>
  <c r="N17" i="3"/>
  <c r="N11" i="3"/>
  <c r="K11" i="3"/>
  <c r="K17" i="3"/>
  <c r="K27" i="3"/>
  <c r="K37" i="3"/>
  <c r="K53" i="3"/>
  <c r="D64" i="1"/>
  <c r="E38" i="1"/>
  <c r="D38" i="1"/>
  <c r="D28" i="1"/>
  <c r="E54" i="1"/>
  <c r="D54" i="1"/>
  <c r="E28" i="1"/>
  <c r="E18" i="1"/>
  <c r="D18" i="1"/>
  <c r="E12" i="1"/>
  <c r="D12" i="1"/>
  <c r="R53" i="2" l="1"/>
  <c r="J52" i="2"/>
  <c r="H85" i="2"/>
  <c r="I67" i="2"/>
  <c r="M85" i="2"/>
  <c r="I85" i="2"/>
  <c r="R54" i="2"/>
  <c r="R18" i="2"/>
  <c r="K66" i="3"/>
  <c r="K84" i="3"/>
  <c r="E85" i="1"/>
  <c r="J37" i="3"/>
  <c r="F53" i="3"/>
  <c r="G53" i="3"/>
  <c r="I53" i="3"/>
  <c r="L53" i="3"/>
  <c r="L52" i="3" s="1"/>
  <c r="L51" i="3" s="1"/>
  <c r="L50" i="3" s="1"/>
  <c r="L49" i="3" s="1"/>
  <c r="L48" i="3" s="1"/>
  <c r="L47" i="3" s="1"/>
  <c r="L46" i="3" s="1"/>
  <c r="L45" i="3" s="1"/>
  <c r="L44" i="3" s="1"/>
  <c r="L43" i="3" s="1"/>
  <c r="L42" i="3" s="1"/>
  <c r="L41" i="3" s="1"/>
  <c r="L40" i="3" s="1"/>
  <c r="L39" i="3" s="1"/>
  <c r="L38" i="3" s="1"/>
  <c r="L37" i="3" s="1"/>
  <c r="L66" i="3" s="1"/>
  <c r="M53" i="3"/>
  <c r="N53" i="3"/>
  <c r="N84" i="3" s="1"/>
  <c r="G37" i="3"/>
  <c r="I37" i="3"/>
  <c r="M37" i="3"/>
  <c r="N37" i="3"/>
  <c r="N66" i="3" s="1"/>
  <c r="O37" i="3"/>
  <c r="O66" i="3" s="1"/>
  <c r="F37" i="3"/>
  <c r="F27" i="3"/>
  <c r="G27" i="3"/>
  <c r="H27" i="3"/>
  <c r="I27" i="3"/>
  <c r="J27" i="3"/>
  <c r="L27" i="3"/>
  <c r="M27" i="3"/>
  <c r="O27" i="3"/>
  <c r="E27" i="3"/>
  <c r="M17" i="3"/>
  <c r="L17" i="3"/>
  <c r="J17" i="3"/>
  <c r="I17" i="3"/>
  <c r="H17" i="3"/>
  <c r="G17" i="3"/>
  <c r="F17" i="3"/>
  <c r="E17" i="3"/>
  <c r="D17" i="3"/>
  <c r="M11" i="3"/>
  <c r="L11" i="3"/>
  <c r="J11" i="3"/>
  <c r="I11" i="3"/>
  <c r="H11" i="3"/>
  <c r="G11" i="3"/>
  <c r="F11" i="3"/>
  <c r="E11" i="3"/>
  <c r="D11" i="3"/>
  <c r="J51" i="2" l="1"/>
  <c r="R52" i="2"/>
  <c r="P27" i="3"/>
  <c r="I66" i="3"/>
  <c r="G66" i="3"/>
  <c r="M84" i="3"/>
  <c r="M66" i="3"/>
  <c r="F66" i="3"/>
  <c r="L84" i="3"/>
  <c r="P11" i="3"/>
  <c r="P17" i="3"/>
  <c r="D84" i="3"/>
  <c r="H84" i="3"/>
  <c r="I84" i="3"/>
  <c r="G84" i="3"/>
  <c r="E84" i="3"/>
  <c r="J84" i="3"/>
  <c r="F84" i="3"/>
  <c r="P54" i="3"/>
  <c r="P55" i="3"/>
  <c r="P58" i="3"/>
  <c r="P61" i="3"/>
  <c r="J66" i="3"/>
  <c r="H53" i="3"/>
  <c r="P53" i="3" s="1"/>
  <c r="J50" i="2" l="1"/>
  <c r="R51" i="2"/>
  <c r="P84" i="3"/>
  <c r="H52" i="3"/>
  <c r="H51" i="3" s="1"/>
  <c r="H50" i="3" s="1"/>
  <c r="H49" i="3" s="1"/>
  <c r="H48" i="3" s="1"/>
  <c r="H47" i="3" s="1"/>
  <c r="H46" i="3" s="1"/>
  <c r="H45" i="3" s="1"/>
  <c r="H44" i="3" s="1"/>
  <c r="H43" i="3" s="1"/>
  <c r="H42" i="3" s="1"/>
  <c r="H41" i="3" s="1"/>
  <c r="H40" i="3" s="1"/>
  <c r="H39" i="3" s="1"/>
  <c r="H38" i="3" s="1"/>
  <c r="J49" i="2" l="1"/>
  <c r="R50" i="2"/>
  <c r="H37" i="3"/>
  <c r="P38" i="3"/>
  <c r="J48" i="2" l="1"/>
  <c r="R49" i="2"/>
  <c r="H66" i="3"/>
  <c r="P66" i="3" s="1"/>
  <c r="P37" i="3"/>
  <c r="J47" i="2" l="1"/>
  <c r="R48" i="2"/>
  <c r="J46" i="2" l="1"/>
  <c r="R47" i="2"/>
  <c r="J45" i="2" l="1"/>
  <c r="R46" i="2"/>
  <c r="J44" i="2" l="1"/>
  <c r="R45" i="2"/>
  <c r="J43" i="2" l="1"/>
  <c r="R44" i="2"/>
  <c r="J42" i="2" l="1"/>
  <c r="R43" i="2"/>
  <c r="J41" i="2" l="1"/>
  <c r="R42" i="2"/>
  <c r="J40" i="2" l="1"/>
  <c r="R41" i="2"/>
  <c r="J39" i="2" l="1"/>
  <c r="R40" i="2"/>
  <c r="J38" i="2" l="1"/>
  <c r="R39" i="2"/>
  <c r="J67" i="2" l="1"/>
  <c r="R67" i="2" s="1"/>
  <c r="J85" i="2"/>
  <c r="R85" i="2" s="1"/>
  <c r="R38" i="2"/>
</calcChain>
</file>

<file path=xl/sharedStrings.xml><?xml version="1.0" encoding="utf-8"?>
<sst xmlns="http://schemas.openxmlformats.org/spreadsheetml/2006/main" count="294" uniqueCount="121">
  <si>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</si>
  <si>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</si>
  <si>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</si>
  <si>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</si>
  <si>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</si>
  <si>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</si>
  <si>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</si>
  <si>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</si>
  <si>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</si>
  <si>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</si>
  <si>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</si>
  <si>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</si>
  <si>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</si>
  <si>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</si>
  <si>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</si>
  <si>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</si>
  <si>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</si>
  <si>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</si>
  <si>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</si>
  <si>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</si>
  <si>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</si>
  <si>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</si>
  <si>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</si>
  <si>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</si>
  <si>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</si>
  <si>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</si>
  <si>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</si>
  <si>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</si>
  <si>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</si>
  <si>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</si>
  <si>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</si>
  <si>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</si>
  <si>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</si>
  <si>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</si>
  <si>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</si>
  <si>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</si>
  <si>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</si>
  <si>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</si>
  <si>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</si>
  <si>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</si>
  <si>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</si>
  <si>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</si>
  <si>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</si>
  <si>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</si>
  <si>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</si>
  <si>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</si>
  <si>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</si>
  <si>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</si>
  <si>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</si>
  <si>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</si>
  <si>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</si>
  <si>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</si>
  <si>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</si>
  <si>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</si>
  <si>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</si>
  <si>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</si>
  <si>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</si>
  <si>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</si>
  <si>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</si>
  <si>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</si>
  <si>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</si>
  <si>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</si>
  <si>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</si>
  <si>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</si>
  <si>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</si>
  <si>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</si>
  <si>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</si>
  <si>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</si>
  <si>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</si>
  <si>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</si>
  <si>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</si>
  <si>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</si>
  <si>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</si>
  <si>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</si>
  <si>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</si>
  <si>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</si>
  <si>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</si>
  <si>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</si>
  <si>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</si>
  <si>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</si>
  <si>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</si>
  <si>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</si>
  <si>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</si>
  <si>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</si>
  <si>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</si>
  <si>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</si>
  <si>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</si>
  <si>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</si>
  <si>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</si>
  <si>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</si>
  <si>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</si>
  <si>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</si>
  <si>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</si>
  <si>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</si>
  <si>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</si>
  <si>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</si>
  <si>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</si>
  <si>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</si>
  <si>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______________________________                                                                                                       ________________________________________</t>
  </si>
  <si>
    <t xml:space="preserve">                  ELABORADO POR                                                                                                                                                   APROBADO POR</t>
  </si>
  <si>
    <t xml:space="preserve">            FLEUDY ANT. PAREDES                                                                                                                                        NESTINA CONTRERAS</t>
  </si>
  <si>
    <t xml:space="preserve">           ANALISTA FINANCIERO                                                                                                                                     ENC. DPTO. FINANCIERO</t>
  </si>
  <si>
    <t>Ministerio de Medio Ambiente y Recursos Naturales</t>
  </si>
  <si>
    <t>Jardin Botanico Nacional</t>
  </si>
  <si>
    <t xml:space="preserve">______________________________                                                                                                      </t>
  </si>
  <si>
    <t xml:space="preserve">                                                                                                                              ELABORADO POR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</si>
  <si>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ANALISTA FINANCIERO                                                                                                                               </t>
  </si>
  <si>
    <t xml:space="preserve">                                                                    ___________________________________________________________</t>
  </si>
  <si>
    <t>NESTTINA CONTRERAS</t>
  </si>
  <si>
    <t>ENC. DEPTO. FINANCIERO</t>
  </si>
  <si>
    <t xml:space="preserve">          APROBADO POR </t>
  </si>
  <si>
    <t>___________________________________________________</t>
  </si>
  <si>
    <t xml:space="preserve">                  ELABORADO POR                                                                                                                                               </t>
  </si>
  <si>
    <t xml:space="preserve">    APROBADO POR</t>
  </si>
  <si>
    <t xml:space="preserve">            FLEUDY ANT. PAREDES                                                                                                                                        </t>
  </si>
  <si>
    <t>NESTINA CONTRERAS</t>
  </si>
  <si>
    <t xml:space="preserve">           ANALISTA FINANCIERO                                                                                                                                     </t>
  </si>
  <si>
    <t>ENC. DPTO. FINANCIERO</t>
  </si>
  <si>
    <t xml:space="preserve"> ______________________________________</t>
  </si>
  <si>
    <t xml:space="preserve"> </t>
  </si>
  <si>
    <t xml:space="preserve">                                                                                                                      FLEUDY ANT. PAREDES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</si>
</sst>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3" fontId="0" fillId="0" borderId="0" xfId="1" applyFont="1"/>
    <xf numFmtId="43" fontId="2" fillId="4" borderId="3" xfId="1" applyFont="1" applyFill="1" applyBorder="1" applyAlignment="1">
      <alignment horizontal="center" vertical="center"/>
    </xf>
    <xf numFmtId="43" fontId="2" fillId="4" borderId="8" xfId="1" applyFont="1" applyFill="1" applyBorder="1" applyAlignment="1">
      <alignment horizontal="center" vertical="center"/>
    </xf>
    <xf numFmtId="43" fontId="3" fillId="0" borderId="1" xfId="1" applyFont="1" applyBorder="1"/>
    <xf numFmtId="43" fontId="0" fillId="0" borderId="7" xfId="1" applyFont="1" applyBorder="1"/>
    <xf numFmtId="43" fontId="3" fillId="0" borderId="0" xfId="1" applyFont="1"/>
    <xf numFmtId="0" fontId="3" fillId="0" borderId="0" xfId="0" applyFont="1"/>
    <xf numFmtId="0" fontId="0" fillId="0" borderId="0" xfId="0" applyBorder="1"/>
    <xf numFmtId="0" fontId="0" fillId="0" borderId="0" xfId="0" applyAlignment="1">
      <alignment horizontal="center"/>
    </xf>
    <xf numFmtId="43" fontId="0" fillId="0" borderId="0" xfId="0" applyNumberFormat="1"/>
    <xf numFmtId="43" fontId="3" fillId="0" borderId="0" xfId="0" applyNumberFormat="1" applyFont="1"/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2" fillId="5" borderId="2" xfId="0" applyFont="1" applyFill="1" applyBorder="1" applyAlignment="1">
      <alignment vertical="center"/>
    </xf>
    <xf numFmtId="43" fontId="3" fillId="5" borderId="2" xfId="1" applyFont="1" applyFill="1" applyBorder="1"/>
    <xf numFmtId="164" fontId="3" fillId="5" borderId="2" xfId="0" applyNumberFormat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695324</xdr:colOff>
      <xdr:row>2</xdr:row>
      <xdr:rowOff>152400</xdr:rowOff>
    </xdr:from>
    <xdr:to>
      <xdr:col>2</xdr:col>
      <xdr:colOff>1409700</xdr:colOff>
      <xdr:row>5</xdr:row>
      <xdr:rowOff>19050</xdr:rowOff>
    </xdr:to>
    <xdr:pic>
      <xdr:nvPicPr>
        <xdr:cNvPr id="6" name="Imagen 5" descr="Resultado de imagen para ministerio de medio ambiente y recursos naturales">
          <a:extLst>
            <a:ext uri="{FF2B5EF4-FFF2-40B4-BE49-F238E27FC236}">
              <a16:creationId xmlns:a16="http://schemas.microsoft.com/office/drawing/2014/main" xmlns="" id="{4E13E68A-1594-4ED9-A68B-2E078CE553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4" y="533400"/>
          <a:ext cx="1476376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781051</xdr:colOff>
      <xdr:row>2</xdr:row>
      <xdr:rowOff>85725</xdr:rowOff>
    </xdr:from>
    <xdr:to>
      <xdr:col>5</xdr:col>
      <xdr:colOff>238126</xdr:colOff>
      <xdr:row>5</xdr:row>
      <xdr:rowOff>76200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xmlns="" id="{94050B16-AB9C-4414-8410-B95D3C33BDA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3076" y="466725"/>
          <a:ext cx="1743075" cy="81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0</xdr:colOff>
      <xdr:row>2</xdr:row>
      <xdr:rowOff>123825</xdr:rowOff>
    </xdr:from>
    <xdr:to>
      <xdr:col>2</xdr:col>
      <xdr:colOff>1619250</xdr:colOff>
      <xdr:row>4</xdr:row>
      <xdr:rowOff>190500</xdr:rowOff>
    </xdr:to>
    <xdr:pic>
      <xdr:nvPicPr>
        <xdr:cNvPr id="4" name="Imagen 3" descr="Resultado de imagen para ministerio de medio ambiente y recursos naturales">
          <a:extLst>
            <a:ext uri="{FF2B5EF4-FFF2-40B4-BE49-F238E27FC236}">
              <a16:creationId xmlns:a16="http://schemas.microsoft.com/office/drawing/2014/main" xmlns="" id="{96D1AAB1-F8C8-4F6D-9810-3D58E512B10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504825"/>
          <a:ext cx="1619250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428626</xdr:colOff>
      <xdr:row>2</xdr:row>
      <xdr:rowOff>38100</xdr:rowOff>
    </xdr:from>
    <xdr:to>
      <xdr:col>17</xdr:col>
      <xdr:colOff>646339</xdr:colOff>
      <xdr:row>5</xdr:row>
      <xdr:rowOff>153760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xmlns="" id="{FC77ABAE-9BAF-44E2-BCE1-F73D143C21C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59601" y="419100"/>
          <a:ext cx="1932213" cy="9443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19050</xdr:colOff>
      <xdr:row>2</xdr:row>
      <xdr:rowOff>108857</xdr:rowOff>
    </xdr:from>
    <xdr:to>
      <xdr:col>2</xdr:col>
      <xdr:colOff>1578429</xdr:colOff>
      <xdr:row>5</xdr:row>
      <xdr:rowOff>108857</xdr:rowOff>
    </xdr:to>
    <xdr:pic>
      <xdr:nvPicPr>
        <xdr:cNvPr id="4" name="Imagen 3" descr="Resultado de imagen para ministerio de medio ambiente y recursos naturales">
          <a:extLst>
            <a:ext uri="{FF2B5EF4-FFF2-40B4-BE49-F238E27FC236}">
              <a16:creationId xmlns:a16="http://schemas.microsoft.com/office/drawing/2014/main" xmlns="" id="{D3DCCF45-71F5-42FB-8C73-4CA9457190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489857"/>
          <a:ext cx="1559379" cy="8436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816429</xdr:colOff>
      <xdr:row>2</xdr:row>
      <xdr:rowOff>103414</xdr:rowOff>
    </xdr:from>
    <xdr:to>
      <xdr:col>15</xdr:col>
      <xdr:colOff>176892</xdr:colOff>
      <xdr:row>5</xdr:row>
      <xdr:rowOff>204106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xmlns="" id="{32BEB40A-0E9F-4DA9-9C50-F22101AA000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99286" y="484414"/>
          <a:ext cx="1932213" cy="9443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9"/>
  <sheetViews>
    <sheetView showGridLines="0" topLeftCell="A28" workbookViewId="0">
      <selection activeCell="G9" sqref="G9"/>
    </sheetView>
  </sheetViews>
  <sheetFormatPr baseColWidth="10" defaultColWidth="11.42578125" defaultRowHeight="15" x14ac:dyDescent="0.25"/>
  <cols>
    <col min="3" max="3" width="105.85546875" customWidth="1"/>
    <col min="4" max="4" width="17.5703125" style="22" customWidth="1"/>
    <col min="5" max="5" width="16.7109375" style="22" customWidth="1"/>
  </cols>
  <sheetData>
    <row r="3" spans="2:16" ht="28.5" customHeight="1" x14ac:dyDescent="0.25">
      <c r="C3" s="40" t="s">
        <v>102</v>
      </c>
      <c r="D3" s="41"/>
      <c r="E3" s="41"/>
      <c r="F3" s="18"/>
      <c r="G3" s="7"/>
      <c r="H3" s="7"/>
      <c r="I3" s="7"/>
      <c r="J3" s="7"/>
      <c r="K3" s="7"/>
      <c r="L3" s="7"/>
      <c r="M3" s="7"/>
      <c r="N3" s="7"/>
      <c r="O3" s="7"/>
      <c r="P3" s="7"/>
    </row>
    <row r="4" spans="2:16" ht="21" customHeight="1" x14ac:dyDescent="0.25">
      <c r="C4" s="38" t="s">
        <v>103</v>
      </c>
      <c r="D4" s="39"/>
      <c r="E4" s="39"/>
      <c r="F4" s="17"/>
      <c r="G4" s="8"/>
      <c r="H4" s="8"/>
      <c r="I4" s="8"/>
      <c r="J4" s="8"/>
      <c r="K4" s="8"/>
      <c r="L4" s="8"/>
      <c r="M4" s="8"/>
      <c r="N4" s="8"/>
      <c r="O4" s="8"/>
      <c r="P4" s="8"/>
    </row>
    <row r="5" spans="2:16" ht="15.75" x14ac:dyDescent="0.25">
      <c r="C5" s="47">
        <v>2021</v>
      </c>
      <c r="D5" s="48"/>
      <c r="E5" s="48"/>
      <c r="F5" s="16"/>
      <c r="G5" s="9"/>
      <c r="H5" s="9"/>
      <c r="I5" s="9"/>
      <c r="J5" s="9"/>
      <c r="K5" s="9"/>
      <c r="L5" s="9"/>
      <c r="M5" s="9"/>
      <c r="N5" s="9"/>
      <c r="O5" s="9"/>
      <c r="P5" s="9"/>
    </row>
    <row r="6" spans="2:16" ht="15.75" customHeight="1" x14ac:dyDescent="0.25">
      <c r="C6" s="42" t="s">
        <v>76</v>
      </c>
      <c r="D6" s="43"/>
      <c r="E6" s="43"/>
      <c r="F6" s="15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2:16" ht="15.75" customHeight="1" x14ac:dyDescent="0.25">
      <c r="B7" s="11"/>
      <c r="C7" s="42" t="s">
        <v>77</v>
      </c>
      <c r="D7" s="43"/>
      <c r="E7" s="43"/>
      <c r="F7" s="11"/>
      <c r="G7" s="10"/>
      <c r="H7" s="10"/>
      <c r="I7" s="10"/>
      <c r="J7" s="10"/>
      <c r="K7" s="10"/>
      <c r="L7" s="10"/>
      <c r="M7" s="10"/>
      <c r="N7" s="10"/>
      <c r="O7" s="10"/>
      <c r="P7" s="10"/>
    </row>
    <row r="9" spans="2:16" ht="15" customHeight="1" x14ac:dyDescent="0.25">
      <c r="C9" s="44" t="s">
        <v>66</v>
      </c>
      <c r="D9" s="45" t="s">
        <v>94</v>
      </c>
      <c r="E9" s="45" t="s">
        <v>93</v>
      </c>
      <c r="F9" s="6"/>
    </row>
    <row r="10" spans="2:16" ht="23.25" customHeight="1" x14ac:dyDescent="0.25">
      <c r="C10" s="44"/>
      <c r="D10" s="46"/>
      <c r="E10" s="46"/>
      <c r="F10" s="6"/>
    </row>
    <row r="11" spans="2:16" x14ac:dyDescent="0.25">
      <c r="C11" s="1" t="s">
        <v>0</v>
      </c>
      <c r="D11" s="25"/>
      <c r="E11" s="25"/>
      <c r="F11" s="6"/>
    </row>
    <row r="12" spans="2:16" x14ac:dyDescent="0.25">
      <c r="C12" s="3" t="s">
        <v>1</v>
      </c>
      <c r="D12" s="27">
        <f>+D13+D14+D15+D16+D17</f>
        <v>92008240</v>
      </c>
      <c r="E12" s="27">
        <f>+E13+E14+E15+E16+E17</f>
        <v>96040203</v>
      </c>
      <c r="F12" s="6"/>
    </row>
    <row r="13" spans="2:16" x14ac:dyDescent="0.25">
      <c r="C13" s="4" t="s">
        <v>2</v>
      </c>
      <c r="D13" s="22">
        <v>72264660</v>
      </c>
      <c r="E13" s="22">
        <v>75080826</v>
      </c>
      <c r="F13" s="6"/>
    </row>
    <row r="14" spans="2:16" x14ac:dyDescent="0.25">
      <c r="C14" s="4" t="s">
        <v>3</v>
      </c>
      <c r="D14" s="22">
        <v>10796800</v>
      </c>
      <c r="E14" s="22">
        <v>11982000</v>
      </c>
      <c r="F14" s="6"/>
    </row>
    <row r="15" spans="2:16" x14ac:dyDescent="0.25">
      <c r="C15" s="4" t="s">
        <v>4</v>
      </c>
      <c r="D15" s="22">
        <v>360000</v>
      </c>
      <c r="E15" s="22">
        <v>30000</v>
      </c>
      <c r="F15" s="6"/>
    </row>
    <row r="16" spans="2:16" x14ac:dyDescent="0.25">
      <c r="C16" s="4" t="s">
        <v>5</v>
      </c>
      <c r="D16" s="22">
        <v>150000</v>
      </c>
      <c r="E16" s="22">
        <v>150000</v>
      </c>
      <c r="F16" s="6"/>
    </row>
    <row r="17" spans="3:6" x14ac:dyDescent="0.25">
      <c r="C17" s="4" t="s">
        <v>6</v>
      </c>
      <c r="D17" s="22">
        <v>8436780</v>
      </c>
      <c r="E17" s="22">
        <v>8797377</v>
      </c>
      <c r="F17" s="6"/>
    </row>
    <row r="18" spans="3:6" x14ac:dyDescent="0.25">
      <c r="C18" s="3" t="s">
        <v>7</v>
      </c>
      <c r="D18" s="27">
        <f>+D19+D20+D21+D22+D23+D24+D25+D26+D27</f>
        <v>15208348</v>
      </c>
      <c r="E18" s="27">
        <f>+E19+E20+E21+E22+E23+E24+E25+E26+E27</f>
        <v>21238113</v>
      </c>
      <c r="F18" s="6"/>
    </row>
    <row r="19" spans="3:6" x14ac:dyDescent="0.25">
      <c r="C19" s="4" t="s">
        <v>8</v>
      </c>
      <c r="D19" s="22">
        <v>7879798</v>
      </c>
      <c r="E19" s="22">
        <v>7879798</v>
      </c>
      <c r="F19" s="6"/>
    </row>
    <row r="20" spans="3:6" x14ac:dyDescent="0.25">
      <c r="C20" s="4" t="s">
        <v>9</v>
      </c>
      <c r="D20" s="22">
        <v>1689750</v>
      </c>
      <c r="E20" s="22">
        <v>3980810.38</v>
      </c>
      <c r="F20" s="6"/>
    </row>
    <row r="21" spans="3:6" x14ac:dyDescent="0.25">
      <c r="C21" s="4" t="s">
        <v>10</v>
      </c>
      <c r="D21" s="22">
        <v>1075000</v>
      </c>
      <c r="E21" s="22">
        <v>640030.62</v>
      </c>
      <c r="F21" s="6"/>
    </row>
    <row r="22" spans="3:6" x14ac:dyDescent="0.25">
      <c r="C22" s="4" t="s">
        <v>11</v>
      </c>
      <c r="D22" s="22">
        <v>119500</v>
      </c>
      <c r="E22" s="22">
        <v>370920</v>
      </c>
      <c r="F22" s="6"/>
    </row>
    <row r="23" spans="3:6" x14ac:dyDescent="0.25">
      <c r="C23" s="4" t="s">
        <v>12</v>
      </c>
      <c r="D23" s="22">
        <v>85000</v>
      </c>
      <c r="E23" s="22">
        <v>120000</v>
      </c>
    </row>
    <row r="24" spans="3:6" x14ac:dyDescent="0.25">
      <c r="C24" s="4" t="s">
        <v>13</v>
      </c>
      <c r="D24" s="22">
        <v>754000</v>
      </c>
      <c r="E24" s="22">
        <v>1069000</v>
      </c>
    </row>
    <row r="25" spans="3:6" x14ac:dyDescent="0.25">
      <c r="C25" s="4" t="s">
        <v>14</v>
      </c>
      <c r="D25" s="22">
        <v>1070000</v>
      </c>
      <c r="E25" s="22">
        <v>3324000</v>
      </c>
    </row>
    <row r="26" spans="3:6" x14ac:dyDescent="0.25">
      <c r="C26" s="4" t="s">
        <v>15</v>
      </c>
      <c r="D26" s="22">
        <v>1995300</v>
      </c>
      <c r="E26" s="22">
        <v>2707300</v>
      </c>
    </row>
    <row r="27" spans="3:6" x14ac:dyDescent="0.25">
      <c r="C27" s="4" t="s">
        <v>16</v>
      </c>
      <c r="D27" s="22">
        <v>540000</v>
      </c>
      <c r="E27" s="22">
        <v>1146254</v>
      </c>
    </row>
    <row r="28" spans="3:6" x14ac:dyDescent="0.25">
      <c r="C28" s="3" t="s">
        <v>17</v>
      </c>
      <c r="D28" s="27">
        <f>+D29+D30+D31+D32+D33+D34+D35+D36+D37+D39</f>
        <v>22516727</v>
      </c>
      <c r="E28" s="27">
        <f>+E29+E30+E31+E32+E33+E34+E35+E36+E37</f>
        <v>65917680</v>
      </c>
    </row>
    <row r="29" spans="3:6" x14ac:dyDescent="0.25">
      <c r="C29" s="4" t="s">
        <v>18</v>
      </c>
      <c r="D29" s="22">
        <v>831500</v>
      </c>
      <c r="E29" s="22">
        <v>1666108</v>
      </c>
    </row>
    <row r="30" spans="3:6" x14ac:dyDescent="0.25">
      <c r="C30" s="4" t="s">
        <v>19</v>
      </c>
      <c r="D30" s="22">
        <v>554555</v>
      </c>
      <c r="E30" s="22">
        <v>1368210</v>
      </c>
    </row>
    <row r="31" spans="3:6" x14ac:dyDescent="0.25">
      <c r="C31" s="4" t="s">
        <v>20</v>
      </c>
      <c r="D31" s="22">
        <v>1228020</v>
      </c>
      <c r="E31" s="22">
        <v>2141220</v>
      </c>
    </row>
    <row r="32" spans="3:6" x14ac:dyDescent="0.25">
      <c r="C32" s="4" t="s">
        <v>21</v>
      </c>
      <c r="D32" s="22">
        <v>70000</v>
      </c>
      <c r="E32" s="22">
        <v>155000</v>
      </c>
    </row>
    <row r="33" spans="3:5" x14ac:dyDescent="0.25">
      <c r="C33" s="4" t="s">
        <v>22</v>
      </c>
      <c r="D33" s="22">
        <v>783000</v>
      </c>
      <c r="E33" s="22">
        <v>2416066</v>
      </c>
    </row>
    <row r="34" spans="3:5" x14ac:dyDescent="0.25">
      <c r="C34" s="4" t="s">
        <v>23</v>
      </c>
      <c r="D34" s="22">
        <v>676525</v>
      </c>
      <c r="E34" s="22">
        <v>2419730</v>
      </c>
    </row>
    <row r="35" spans="3:5" x14ac:dyDescent="0.25">
      <c r="C35" s="4" t="s">
        <v>24</v>
      </c>
      <c r="D35" s="22">
        <v>7393130</v>
      </c>
      <c r="E35" s="22">
        <v>9513088</v>
      </c>
    </row>
    <row r="36" spans="3:5" x14ac:dyDescent="0.25">
      <c r="C36" s="4" t="s">
        <v>25</v>
      </c>
    </row>
    <row r="37" spans="3:5" x14ac:dyDescent="0.25">
      <c r="C37" s="4" t="s">
        <v>26</v>
      </c>
      <c r="D37" s="22">
        <v>10486997</v>
      </c>
      <c r="E37" s="22">
        <v>46238258</v>
      </c>
    </row>
    <row r="38" spans="3:5" x14ac:dyDescent="0.25">
      <c r="C38" s="3" t="s">
        <v>27</v>
      </c>
      <c r="D38" s="27">
        <f>+D39</f>
        <v>493000</v>
      </c>
      <c r="E38" s="27">
        <f>+E39</f>
        <v>493000</v>
      </c>
    </row>
    <row r="39" spans="3:5" x14ac:dyDescent="0.25">
      <c r="C39" s="4" t="s">
        <v>28</v>
      </c>
      <c r="D39" s="22">
        <v>493000</v>
      </c>
      <c r="E39" s="22">
        <v>493000</v>
      </c>
    </row>
    <row r="40" spans="3:5" x14ac:dyDescent="0.25">
      <c r="C40" s="4" t="s">
        <v>29</v>
      </c>
      <c r="D40" s="22">
        <v>0</v>
      </c>
      <c r="E40" s="22">
        <v>0</v>
      </c>
    </row>
    <row r="41" spans="3:5" x14ac:dyDescent="0.25">
      <c r="C41" s="4" t="s">
        <v>30</v>
      </c>
      <c r="D41" s="22">
        <v>0</v>
      </c>
      <c r="E41" s="22">
        <v>0</v>
      </c>
    </row>
    <row r="42" spans="3:5" x14ac:dyDescent="0.25">
      <c r="C42" s="4" t="s">
        <v>31</v>
      </c>
      <c r="D42" s="22">
        <v>0</v>
      </c>
      <c r="E42" s="22">
        <v>0</v>
      </c>
    </row>
    <row r="43" spans="3:5" x14ac:dyDescent="0.25">
      <c r="C43" s="4" t="s">
        <v>32</v>
      </c>
      <c r="D43" s="22">
        <v>0</v>
      </c>
      <c r="E43" s="22">
        <v>0</v>
      </c>
    </row>
    <row r="44" spans="3:5" x14ac:dyDescent="0.25">
      <c r="C44" s="4" t="s">
        <v>33</v>
      </c>
      <c r="D44" s="22">
        <v>0</v>
      </c>
      <c r="E44" s="22">
        <v>0</v>
      </c>
    </row>
    <row r="45" spans="3:5" x14ac:dyDescent="0.25">
      <c r="C45" s="4" t="s">
        <v>34</v>
      </c>
      <c r="D45" s="22">
        <v>0</v>
      </c>
      <c r="E45" s="22">
        <v>0</v>
      </c>
    </row>
    <row r="46" spans="3:5" x14ac:dyDescent="0.25">
      <c r="C46" s="4" t="s">
        <v>35</v>
      </c>
      <c r="D46" s="22">
        <v>0</v>
      </c>
      <c r="E46" s="22">
        <v>0</v>
      </c>
    </row>
    <row r="47" spans="3:5" x14ac:dyDescent="0.25">
      <c r="C47" s="3" t="s">
        <v>36</v>
      </c>
      <c r="D47" s="22">
        <v>0</v>
      </c>
      <c r="E47" s="22">
        <v>0</v>
      </c>
    </row>
    <row r="48" spans="3:5" x14ac:dyDescent="0.25">
      <c r="C48" s="4" t="s">
        <v>37</v>
      </c>
      <c r="D48" s="22">
        <v>0</v>
      </c>
      <c r="E48" s="22">
        <v>0</v>
      </c>
    </row>
    <row r="49" spans="3:5" x14ac:dyDescent="0.25">
      <c r="C49" s="4" t="s">
        <v>38</v>
      </c>
      <c r="D49" s="22">
        <v>0</v>
      </c>
      <c r="E49" s="22">
        <v>0</v>
      </c>
    </row>
    <row r="50" spans="3:5" x14ac:dyDescent="0.25">
      <c r="C50" s="4" t="s">
        <v>39</v>
      </c>
      <c r="D50" s="22">
        <v>0</v>
      </c>
      <c r="E50" s="22">
        <v>0</v>
      </c>
    </row>
    <row r="51" spans="3:5" x14ac:dyDescent="0.25">
      <c r="C51" s="4" t="s">
        <v>40</v>
      </c>
      <c r="D51" s="22">
        <v>0</v>
      </c>
      <c r="E51" s="22">
        <v>0</v>
      </c>
    </row>
    <row r="52" spans="3:5" x14ac:dyDescent="0.25">
      <c r="C52" s="4" t="s">
        <v>41</v>
      </c>
      <c r="D52" s="22">
        <v>0</v>
      </c>
      <c r="E52" s="22">
        <v>0</v>
      </c>
    </row>
    <row r="53" spans="3:5" x14ac:dyDescent="0.25">
      <c r="C53" s="4" t="s">
        <v>42</v>
      </c>
      <c r="D53" s="22">
        <v>0</v>
      </c>
      <c r="E53" s="22">
        <v>0</v>
      </c>
    </row>
    <row r="54" spans="3:5" x14ac:dyDescent="0.25">
      <c r="C54" s="3" t="s">
        <v>43</v>
      </c>
      <c r="D54" s="27">
        <f>+D55+D56+D57+D58+D59+D60+D61+D62+D63</f>
        <v>9150000</v>
      </c>
      <c r="E54" s="27">
        <f>+E55+E56+E57+E58+E59+E60+E61+E62+E63</f>
        <v>17745790</v>
      </c>
    </row>
    <row r="55" spans="3:5" x14ac:dyDescent="0.25">
      <c r="C55" s="4" t="s">
        <v>44</v>
      </c>
      <c r="D55" s="22">
        <v>850000</v>
      </c>
      <c r="E55" s="22">
        <v>3508500</v>
      </c>
    </row>
    <row r="56" spans="3:5" x14ac:dyDescent="0.25">
      <c r="C56" s="4" t="s">
        <v>45</v>
      </c>
      <c r="D56" s="22">
        <v>100000</v>
      </c>
      <c r="E56" s="22">
        <v>900000</v>
      </c>
    </row>
    <row r="57" spans="3:5" x14ac:dyDescent="0.25">
      <c r="C57" s="4" t="s">
        <v>46</v>
      </c>
      <c r="E57" s="22">
        <v>840000</v>
      </c>
    </row>
    <row r="58" spans="3:5" x14ac:dyDescent="0.25">
      <c r="C58" s="4" t="s">
        <v>47</v>
      </c>
      <c r="D58" s="22">
        <v>6705000</v>
      </c>
      <c r="E58" s="22">
        <v>6755600</v>
      </c>
    </row>
    <row r="59" spans="3:5" x14ac:dyDescent="0.25">
      <c r="C59" s="4" t="s">
        <v>48</v>
      </c>
      <c r="D59" s="22">
        <v>200000</v>
      </c>
      <c r="E59" s="22">
        <v>4296690</v>
      </c>
    </row>
    <row r="60" spans="3:5" x14ac:dyDescent="0.25">
      <c r="C60" s="4" t="s">
        <v>49</v>
      </c>
      <c r="D60" s="22">
        <v>1120000</v>
      </c>
      <c r="E60" s="22">
        <v>1120000</v>
      </c>
    </row>
    <row r="61" spans="3:5" x14ac:dyDescent="0.25">
      <c r="C61" s="4" t="s">
        <v>50</v>
      </c>
      <c r="D61" s="22">
        <v>0</v>
      </c>
      <c r="E61" s="22">
        <v>0</v>
      </c>
    </row>
    <row r="62" spans="3:5" x14ac:dyDescent="0.25">
      <c r="C62" s="4" t="s">
        <v>51</v>
      </c>
      <c r="D62" s="22">
        <v>175000</v>
      </c>
      <c r="E62" s="22">
        <v>325000</v>
      </c>
    </row>
    <row r="63" spans="3:5" x14ac:dyDescent="0.25">
      <c r="C63" s="4" t="s">
        <v>52</v>
      </c>
      <c r="D63" s="22">
        <v>0</v>
      </c>
      <c r="E63" s="22">
        <v>0</v>
      </c>
    </row>
    <row r="64" spans="3:5" x14ac:dyDescent="0.25">
      <c r="C64" s="3" t="s">
        <v>53</v>
      </c>
      <c r="D64" s="22">
        <f>+D65+D66+D67+D68</f>
        <v>0</v>
      </c>
      <c r="E64" s="22">
        <v>0</v>
      </c>
    </row>
    <row r="65" spans="3:5" x14ac:dyDescent="0.25">
      <c r="C65" s="4" t="s">
        <v>54</v>
      </c>
      <c r="D65" s="22">
        <v>0</v>
      </c>
      <c r="E65" s="22">
        <v>0</v>
      </c>
    </row>
    <row r="66" spans="3:5" x14ac:dyDescent="0.25">
      <c r="C66" s="4" t="s">
        <v>55</v>
      </c>
      <c r="D66" s="22">
        <v>0</v>
      </c>
      <c r="E66" s="22">
        <v>0</v>
      </c>
    </row>
    <row r="67" spans="3:5" x14ac:dyDescent="0.25">
      <c r="C67" s="4" t="s">
        <v>56</v>
      </c>
      <c r="D67" s="22">
        <v>0</v>
      </c>
      <c r="E67" s="22">
        <v>0</v>
      </c>
    </row>
    <row r="68" spans="3:5" x14ac:dyDescent="0.25">
      <c r="C68" s="4" t="s">
        <v>57</v>
      </c>
      <c r="D68" s="22">
        <v>0</v>
      </c>
      <c r="E68" s="22">
        <v>0</v>
      </c>
    </row>
    <row r="69" spans="3:5" x14ac:dyDescent="0.25">
      <c r="C69" s="3" t="s">
        <v>58</v>
      </c>
      <c r="D69" s="22">
        <v>0</v>
      </c>
      <c r="E69" s="22">
        <v>0</v>
      </c>
    </row>
    <row r="70" spans="3:5" x14ac:dyDescent="0.25">
      <c r="C70" s="4" t="s">
        <v>59</v>
      </c>
      <c r="D70" s="22">
        <v>0</v>
      </c>
      <c r="E70" s="22">
        <v>0</v>
      </c>
    </row>
    <row r="71" spans="3:5" x14ac:dyDescent="0.25">
      <c r="C71" s="4" t="s">
        <v>60</v>
      </c>
      <c r="D71" s="22">
        <v>0</v>
      </c>
      <c r="E71" s="22">
        <v>0</v>
      </c>
    </row>
    <row r="72" spans="3:5" x14ac:dyDescent="0.25">
      <c r="C72" s="3" t="s">
        <v>61</v>
      </c>
      <c r="D72" s="22">
        <v>0</v>
      </c>
      <c r="E72" s="22">
        <v>0</v>
      </c>
    </row>
    <row r="73" spans="3:5" x14ac:dyDescent="0.25">
      <c r="C73" s="4" t="s">
        <v>62</v>
      </c>
      <c r="D73" s="22">
        <v>0</v>
      </c>
      <c r="E73" s="22">
        <v>0</v>
      </c>
    </row>
    <row r="74" spans="3:5" x14ac:dyDescent="0.25">
      <c r="C74" s="4" t="s">
        <v>63</v>
      </c>
      <c r="D74" s="22">
        <v>0</v>
      </c>
      <c r="E74" s="22">
        <v>0</v>
      </c>
    </row>
    <row r="75" spans="3:5" x14ac:dyDescent="0.25">
      <c r="C75" s="4" t="s">
        <v>64</v>
      </c>
      <c r="D75" s="22">
        <v>0</v>
      </c>
      <c r="E75" s="22">
        <v>0</v>
      </c>
    </row>
    <row r="76" spans="3:5" x14ac:dyDescent="0.25">
      <c r="C76" s="1" t="s">
        <v>67</v>
      </c>
      <c r="D76" s="22">
        <v>0</v>
      </c>
      <c r="E76" s="22">
        <v>0</v>
      </c>
    </row>
    <row r="77" spans="3:5" x14ac:dyDescent="0.25">
      <c r="C77" s="3" t="s">
        <v>68</v>
      </c>
      <c r="D77" s="22">
        <v>0</v>
      </c>
      <c r="E77" s="22">
        <v>0</v>
      </c>
    </row>
    <row r="78" spans="3:5" x14ac:dyDescent="0.25">
      <c r="C78" s="4" t="s">
        <v>69</v>
      </c>
      <c r="D78" s="22">
        <v>0</v>
      </c>
      <c r="E78" s="22">
        <v>0</v>
      </c>
    </row>
    <row r="79" spans="3:5" x14ac:dyDescent="0.25">
      <c r="C79" s="4" t="s">
        <v>70</v>
      </c>
      <c r="D79" s="22">
        <v>0</v>
      </c>
      <c r="E79" s="22">
        <v>0</v>
      </c>
    </row>
    <row r="80" spans="3:5" x14ac:dyDescent="0.25">
      <c r="C80" s="3" t="s">
        <v>71</v>
      </c>
      <c r="D80" s="22">
        <v>0</v>
      </c>
      <c r="E80" s="22">
        <v>0</v>
      </c>
    </row>
    <row r="81" spans="3:5" x14ac:dyDescent="0.25">
      <c r="C81" s="4" t="s">
        <v>72</v>
      </c>
      <c r="D81" s="22">
        <v>0</v>
      </c>
      <c r="E81" s="22">
        <v>0</v>
      </c>
    </row>
    <row r="82" spans="3:5" x14ac:dyDescent="0.25">
      <c r="C82" s="4" t="s">
        <v>73</v>
      </c>
      <c r="D82" s="22">
        <v>0</v>
      </c>
      <c r="E82" s="22">
        <v>0</v>
      </c>
    </row>
    <row r="83" spans="3:5" x14ac:dyDescent="0.25">
      <c r="C83" s="3" t="s">
        <v>74</v>
      </c>
      <c r="D83" s="22">
        <v>0</v>
      </c>
      <c r="E83" s="22">
        <v>0</v>
      </c>
    </row>
    <row r="84" spans="3:5" x14ac:dyDescent="0.25">
      <c r="C84" s="4" t="s">
        <v>75</v>
      </c>
      <c r="D84" s="22">
        <v>0</v>
      </c>
      <c r="E84" s="22">
        <v>0</v>
      </c>
    </row>
    <row r="85" spans="3:5" x14ac:dyDescent="0.25">
      <c r="C85" s="35" t="s">
        <v>65</v>
      </c>
      <c r="D85" s="36">
        <f>+D54+D28+D18+D12+D38</f>
        <v>139376315</v>
      </c>
      <c r="E85" s="36">
        <f>+E54+E28+E18+E12+E39</f>
        <v>201434786</v>
      </c>
    </row>
    <row r="89" spans="3:5" x14ac:dyDescent="0.25">
      <c r="C89" t="s">
        <v>98</v>
      </c>
    </row>
    <row r="90" spans="3:5" x14ac:dyDescent="0.25">
      <c r="C90" s="29" t="s">
        <v>99</v>
      </c>
    </row>
    <row r="91" spans="3:5" x14ac:dyDescent="0.25">
      <c r="C91" s="28" t="s">
        <v>100</v>
      </c>
    </row>
    <row r="92" spans="3:5" x14ac:dyDescent="0.25">
      <c r="C92" t="s">
        <v>101</v>
      </c>
    </row>
    <row r="96" spans="3:5" ht="15.75" thickBot="1" x14ac:dyDescent="0.3"/>
    <row r="97" spans="3:3" ht="26.25" customHeight="1" thickBot="1" x14ac:dyDescent="0.3">
      <c r="C97" s="21" t="s">
        <v>95</v>
      </c>
    </row>
    <row r="98" spans="3:3" ht="33.75" customHeight="1" thickBot="1" x14ac:dyDescent="0.3">
      <c r="C98" s="19" t="s">
        <v>96</v>
      </c>
    </row>
    <row r="99" spans="3:3" ht="45.75" thickBot="1" x14ac:dyDescent="0.3">
      <c r="C99" s="20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" right="0.7" top="0.75" bottom="0.75" header="0.3" footer="0.3"/>
  <pageSetup paperSize="5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94"/>
  <sheetViews>
    <sheetView showGridLines="0" topLeftCell="A67" workbookViewId="0">
      <selection activeCell="C2" sqref="C2:R94"/>
    </sheetView>
  </sheetViews>
  <sheetFormatPr baseColWidth="10" defaultColWidth="11.42578125" defaultRowHeight="15" x14ac:dyDescent="0.25"/>
  <cols>
    <col min="3" max="3" width="93.7109375" bestFit="1" customWidth="1"/>
    <col min="4" max="4" width="17.5703125" customWidth="1"/>
    <col min="5" max="5" width="16.7109375" customWidth="1"/>
    <col min="6" max="6" width="13.28515625" customWidth="1"/>
    <col min="7" max="7" width="13.7109375" customWidth="1"/>
    <col min="8" max="8" width="14.42578125" customWidth="1"/>
    <col min="9" max="9" width="13.140625" customWidth="1"/>
    <col min="10" max="10" width="13.28515625" customWidth="1"/>
    <col min="11" max="11" width="14.140625" customWidth="1"/>
    <col min="12" max="12" width="14.28515625" customWidth="1"/>
    <col min="13" max="13" width="13.140625" customWidth="1"/>
    <col min="14" max="14" width="14.42578125" customWidth="1"/>
    <col min="15" max="15" width="13.7109375" customWidth="1"/>
    <col min="16" max="16" width="14.28515625" customWidth="1"/>
    <col min="18" max="18" width="16" customWidth="1"/>
  </cols>
  <sheetData>
    <row r="3" spans="3:19" ht="28.5" customHeight="1" x14ac:dyDescent="0.25">
      <c r="C3" s="52" t="s">
        <v>102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</row>
    <row r="4" spans="3:19" ht="21" customHeight="1" x14ac:dyDescent="0.25">
      <c r="C4" s="38" t="s">
        <v>103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</row>
    <row r="5" spans="3:19" ht="15.75" x14ac:dyDescent="0.25">
      <c r="C5" s="47">
        <v>2021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3:19" ht="15.75" customHeight="1" x14ac:dyDescent="0.25">
      <c r="C6" s="42" t="s">
        <v>92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</row>
    <row r="7" spans="3:19" ht="15.75" customHeight="1" x14ac:dyDescent="0.25">
      <c r="C7" s="43" t="s">
        <v>77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</row>
    <row r="9" spans="3:19" ht="25.5" customHeight="1" x14ac:dyDescent="0.25">
      <c r="C9" s="44" t="s">
        <v>66</v>
      </c>
      <c r="D9" s="45" t="s">
        <v>94</v>
      </c>
      <c r="E9" s="45" t="s">
        <v>93</v>
      </c>
      <c r="F9" s="49" t="s">
        <v>91</v>
      </c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1"/>
    </row>
    <row r="10" spans="3:19" x14ac:dyDescent="0.25">
      <c r="C10" s="44"/>
      <c r="D10" s="46"/>
      <c r="E10" s="46"/>
      <c r="F10" s="12" t="s">
        <v>79</v>
      </c>
      <c r="G10" s="12" t="s">
        <v>80</v>
      </c>
      <c r="H10" s="12" t="s">
        <v>81</v>
      </c>
      <c r="I10" s="12" t="s">
        <v>82</v>
      </c>
      <c r="J10" s="13" t="s">
        <v>83</v>
      </c>
      <c r="K10" s="12" t="s">
        <v>84</v>
      </c>
      <c r="L10" s="13" t="s">
        <v>85</v>
      </c>
      <c r="M10" s="12" t="s">
        <v>86</v>
      </c>
      <c r="N10" s="12" t="s">
        <v>87</v>
      </c>
      <c r="O10" s="12" t="s">
        <v>88</v>
      </c>
      <c r="P10" s="12" t="s">
        <v>89</v>
      </c>
      <c r="Q10" s="13" t="s">
        <v>90</v>
      </c>
      <c r="R10" s="12" t="s">
        <v>78</v>
      </c>
    </row>
    <row r="11" spans="3:19" x14ac:dyDescent="0.25">
      <c r="C11" s="1" t="s">
        <v>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27">
        <f>+D13+D14+D15+D16+D17</f>
        <v>92008240</v>
      </c>
      <c r="E12" s="27">
        <f>+E13+E14+E15+E16+E17</f>
        <v>96040203</v>
      </c>
      <c r="F12" s="27">
        <f t="shared" ref="F12:P12" si="0">+F13+F14+F15+F16+F17</f>
        <v>5382347.3700000001</v>
      </c>
      <c r="G12" s="27">
        <f t="shared" si="0"/>
        <v>6159509.7599999998</v>
      </c>
      <c r="H12" s="27">
        <f t="shared" si="0"/>
        <v>7341158.5499999989</v>
      </c>
      <c r="I12" s="27">
        <f t="shared" si="0"/>
        <v>6263750.79</v>
      </c>
      <c r="J12" s="27">
        <f t="shared" si="0"/>
        <v>5563555.6600000001</v>
      </c>
      <c r="K12" s="27">
        <f t="shared" si="0"/>
        <v>5310013.34</v>
      </c>
      <c r="L12" s="27">
        <f t="shared" si="0"/>
        <v>5449092.0200000005</v>
      </c>
      <c r="M12" s="27">
        <f t="shared" si="0"/>
        <v>5787947.0499999998</v>
      </c>
      <c r="N12" s="27">
        <f t="shared" si="0"/>
        <v>10112422.59</v>
      </c>
      <c r="O12" s="27">
        <f t="shared" si="0"/>
        <v>5770805.2000000002</v>
      </c>
      <c r="P12" s="27">
        <f t="shared" si="0"/>
        <v>10947962.780000001</v>
      </c>
      <c r="R12" s="32">
        <f t="shared" ref="R12:R43" si="1">SUM(F12:Q12)</f>
        <v>74088565.109999999</v>
      </c>
    </row>
    <row r="13" spans="3:19" x14ac:dyDescent="0.25">
      <c r="C13" s="4" t="s">
        <v>2</v>
      </c>
      <c r="D13" s="22">
        <v>72264660</v>
      </c>
      <c r="E13" s="22">
        <v>75080826</v>
      </c>
      <c r="F13" s="22">
        <v>4710879.99</v>
      </c>
      <c r="G13" s="22">
        <v>5433550</v>
      </c>
      <c r="H13" s="22">
        <v>5567972.2699999996</v>
      </c>
      <c r="I13" s="22">
        <v>5590935.7599999998</v>
      </c>
      <c r="J13" s="22">
        <v>4802801.75</v>
      </c>
      <c r="K13" s="22">
        <v>4537129.04</v>
      </c>
      <c r="L13" s="22">
        <v>4738917.4400000004</v>
      </c>
      <c r="M13" s="22">
        <v>5056188.34</v>
      </c>
      <c r="N13" s="22">
        <v>5095228.13</v>
      </c>
      <c r="O13" s="22">
        <v>4994491.33</v>
      </c>
      <c r="P13" s="22">
        <v>10097634.380000001</v>
      </c>
      <c r="R13" s="31">
        <f t="shared" si="1"/>
        <v>60625728.430000007</v>
      </c>
    </row>
    <row r="14" spans="3:19" x14ac:dyDescent="0.25">
      <c r="C14" s="4" t="s">
        <v>3</v>
      </c>
      <c r="D14" s="22">
        <v>10796800</v>
      </c>
      <c r="E14" s="22">
        <v>11982000</v>
      </c>
      <c r="F14" s="22">
        <v>0</v>
      </c>
      <c r="G14" s="26">
        <v>65400</v>
      </c>
      <c r="H14" s="22">
        <v>1112626.52</v>
      </c>
      <c r="I14" s="22">
        <v>3200</v>
      </c>
      <c r="J14" s="22">
        <v>119563.54</v>
      </c>
      <c r="K14" s="22">
        <v>105889.37</v>
      </c>
      <c r="L14" s="22">
        <v>51200</v>
      </c>
      <c r="M14" s="22">
        <v>51200</v>
      </c>
      <c r="N14" s="22">
        <v>4316570</v>
      </c>
      <c r="O14" s="22">
        <v>67446.47</v>
      </c>
      <c r="P14" s="22">
        <v>61000</v>
      </c>
      <c r="R14" s="31">
        <f t="shared" si="1"/>
        <v>5954095.8999999994</v>
      </c>
    </row>
    <row r="15" spans="3:19" x14ac:dyDescent="0.25">
      <c r="C15" s="4" t="s">
        <v>4</v>
      </c>
      <c r="D15" s="22">
        <v>360000</v>
      </c>
      <c r="E15" s="22">
        <v>30000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R15" s="31">
        <f t="shared" si="1"/>
        <v>0</v>
      </c>
      <c r="S15" s="14"/>
    </row>
    <row r="16" spans="3:19" x14ac:dyDescent="0.25">
      <c r="C16" s="4" t="s">
        <v>5</v>
      </c>
      <c r="D16" s="22">
        <v>150000</v>
      </c>
      <c r="E16" s="22">
        <v>150000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5000</v>
      </c>
      <c r="P16" s="22">
        <v>5000</v>
      </c>
      <c r="R16" s="31">
        <f t="shared" si="1"/>
        <v>10000</v>
      </c>
    </row>
    <row r="17" spans="3:18" x14ac:dyDescent="0.25">
      <c r="C17" s="4" t="s">
        <v>6</v>
      </c>
      <c r="D17" s="22">
        <v>8436780</v>
      </c>
      <c r="E17" s="22">
        <v>8797377</v>
      </c>
      <c r="F17" s="22">
        <v>671467.38</v>
      </c>
      <c r="G17" s="22">
        <v>660559.76</v>
      </c>
      <c r="H17" s="22">
        <v>660559.76</v>
      </c>
      <c r="I17" s="22">
        <v>669615.03</v>
      </c>
      <c r="J17" s="22">
        <v>641190.37</v>
      </c>
      <c r="K17" s="22">
        <v>666994.93000000005</v>
      </c>
      <c r="L17" s="22">
        <v>658974.57999999996</v>
      </c>
      <c r="M17" s="22">
        <v>680558.71</v>
      </c>
      <c r="N17" s="22">
        <v>700624.46</v>
      </c>
      <c r="O17" s="22">
        <v>703867.4</v>
      </c>
      <c r="P17" s="22">
        <v>784328.4</v>
      </c>
      <c r="R17" s="31">
        <f t="shared" si="1"/>
        <v>7498740.7800000012</v>
      </c>
    </row>
    <row r="18" spans="3:18" x14ac:dyDescent="0.25">
      <c r="C18" s="3" t="s">
        <v>7</v>
      </c>
      <c r="D18" s="27">
        <f>+D19+D20+D21+D22+D23+D24+D25+D26+D27</f>
        <v>15208348</v>
      </c>
      <c r="E18" s="27">
        <f>+E19+E20+E21+E22+E23+E24+E25+E26+E27</f>
        <v>21238113</v>
      </c>
      <c r="F18" s="27">
        <f>+F19+F20+F21+F22+F23+F24+F25+F26+F27</f>
        <v>41699.14</v>
      </c>
      <c r="G18" s="27">
        <f>+G19+G20+G21+G22+G23+G24+G25+G26+G27</f>
        <v>716206.8</v>
      </c>
      <c r="H18" s="27">
        <f>+H19+H20+H21+H22+H23+H24+H25+H26+H27</f>
        <v>628798.51</v>
      </c>
      <c r="I18" s="27">
        <f>+I19+I20+I21+I22+I23+I24+I25+I26</f>
        <v>178641.61</v>
      </c>
      <c r="J18" s="27">
        <f>+J19+J20+J21+J22+J23+J24+J25+J26+J27</f>
        <v>223911.87</v>
      </c>
      <c r="K18" s="27">
        <f>+K19+K20+K21+K22+K23+K24+K25+K26+K27</f>
        <v>680912.73</v>
      </c>
      <c r="L18" s="27">
        <f>+L19+L20+L21+L22+L23+L24+L25+L26</f>
        <v>1397045.3</v>
      </c>
      <c r="M18" s="27">
        <f>+M19+M20+M21+M22+M23+M24+M25+M26+M27</f>
        <v>947541.42</v>
      </c>
      <c r="N18" s="27">
        <f>+N19+N20+N21+N22+N23+N24+N25+N26+N27</f>
        <v>849328.18</v>
      </c>
      <c r="O18" s="27">
        <f>+O19+O20+O21+O22+O23+O24+O25+O26+O27</f>
        <v>893864.13</v>
      </c>
      <c r="P18" s="27">
        <f>+P19+P20+P21+P22+P23+P24+P25+P26+P27</f>
        <v>1121523.48</v>
      </c>
      <c r="R18" s="32">
        <f t="shared" si="1"/>
        <v>7679473.1699999999</v>
      </c>
    </row>
    <row r="19" spans="3:18" x14ac:dyDescent="0.25">
      <c r="C19" s="4" t="s">
        <v>8</v>
      </c>
      <c r="D19" s="22">
        <v>7879798</v>
      </c>
      <c r="E19" s="22">
        <v>7879798</v>
      </c>
      <c r="F19" s="22">
        <v>35199.870000000003</v>
      </c>
      <c r="G19" s="22">
        <v>124907.38</v>
      </c>
      <c r="H19" s="22">
        <v>238519.54</v>
      </c>
      <c r="I19" s="22">
        <v>154327.34</v>
      </c>
      <c r="J19" s="22">
        <v>133915.38</v>
      </c>
      <c r="K19" s="22">
        <v>121841.71</v>
      </c>
      <c r="L19" s="22">
        <v>968651.7</v>
      </c>
      <c r="M19" s="22">
        <v>667432.87</v>
      </c>
      <c r="N19" s="22">
        <v>582767.51</v>
      </c>
      <c r="O19" s="22">
        <v>606227.86</v>
      </c>
      <c r="P19" s="22">
        <v>509151.1</v>
      </c>
      <c r="R19" s="31">
        <f t="shared" si="1"/>
        <v>4142942.26</v>
      </c>
    </row>
    <row r="20" spans="3:18" x14ac:dyDescent="0.25">
      <c r="C20" s="4" t="s">
        <v>9</v>
      </c>
      <c r="D20" s="22">
        <v>1689750</v>
      </c>
      <c r="E20" s="22">
        <v>3980810.38</v>
      </c>
      <c r="F20" s="22">
        <v>0</v>
      </c>
      <c r="G20" s="22">
        <v>162955.20000000001</v>
      </c>
      <c r="H20" s="22">
        <v>0</v>
      </c>
      <c r="I20" s="22">
        <v>10000</v>
      </c>
      <c r="J20" s="22">
        <v>0</v>
      </c>
      <c r="K20" s="22">
        <v>18876.57</v>
      </c>
      <c r="L20" s="22">
        <v>28930.06</v>
      </c>
      <c r="M20" s="22">
        <v>223346.91</v>
      </c>
      <c r="N20" s="22">
        <v>0</v>
      </c>
      <c r="O20" s="22">
        <v>79316.639999999999</v>
      </c>
      <c r="P20" s="22">
        <v>235944.51</v>
      </c>
      <c r="R20" s="31">
        <f t="shared" si="1"/>
        <v>759369.89</v>
      </c>
    </row>
    <row r="21" spans="3:18" x14ac:dyDescent="0.25">
      <c r="C21" s="4" t="s">
        <v>10</v>
      </c>
      <c r="D21" s="22">
        <v>1075000</v>
      </c>
      <c r="E21" s="22">
        <v>640030.62</v>
      </c>
      <c r="F21" s="22">
        <v>0</v>
      </c>
      <c r="G21" s="22">
        <v>0</v>
      </c>
      <c r="H21" s="22"/>
      <c r="I21" s="22">
        <v>0</v>
      </c>
      <c r="J21" s="22">
        <v>0</v>
      </c>
      <c r="K21" s="22">
        <v>36250</v>
      </c>
      <c r="L21" s="22">
        <v>0</v>
      </c>
      <c r="M21" s="22">
        <v>0</v>
      </c>
      <c r="N21" s="22">
        <v>129000</v>
      </c>
      <c r="O21" s="22">
        <v>0</v>
      </c>
      <c r="P21" s="22">
        <v>127950</v>
      </c>
      <c r="R21" s="31">
        <f t="shared" si="1"/>
        <v>293200</v>
      </c>
    </row>
    <row r="22" spans="3:18" x14ac:dyDescent="0.25">
      <c r="C22" s="4" t="s">
        <v>11</v>
      </c>
      <c r="D22" s="22">
        <v>119500</v>
      </c>
      <c r="E22" s="22">
        <v>370920</v>
      </c>
      <c r="F22" s="22">
        <v>0</v>
      </c>
      <c r="G22" s="22">
        <v>0</v>
      </c>
      <c r="H22" s="22">
        <v>7355</v>
      </c>
      <c r="I22" s="22">
        <v>0</v>
      </c>
      <c r="J22" s="22">
        <v>0</v>
      </c>
      <c r="K22" s="22">
        <v>4100</v>
      </c>
      <c r="L22" s="22">
        <v>0</v>
      </c>
      <c r="M22" s="22">
        <v>0</v>
      </c>
      <c r="N22" s="22">
        <v>11941</v>
      </c>
      <c r="O22" s="22">
        <v>-6391</v>
      </c>
      <c r="P22" s="22">
        <v>9701</v>
      </c>
      <c r="R22" s="31">
        <f t="shared" si="1"/>
        <v>26706</v>
      </c>
    </row>
    <row r="23" spans="3:18" x14ac:dyDescent="0.25">
      <c r="C23" s="4" t="s">
        <v>12</v>
      </c>
      <c r="D23" s="22">
        <v>85000</v>
      </c>
      <c r="E23" s="22">
        <v>120000</v>
      </c>
      <c r="F23" s="22">
        <v>0</v>
      </c>
      <c r="G23" s="22">
        <v>0</v>
      </c>
      <c r="H23" s="22"/>
      <c r="I23" s="22">
        <v>0</v>
      </c>
      <c r="J23" s="22">
        <v>0</v>
      </c>
      <c r="K23" s="22">
        <v>0</v>
      </c>
      <c r="L23" s="22">
        <v>0</v>
      </c>
      <c r="M23" s="22">
        <v>6173.76</v>
      </c>
      <c r="N23" s="22">
        <v>0</v>
      </c>
      <c r="O23" s="22">
        <v>0</v>
      </c>
      <c r="P23" s="22">
        <v>0</v>
      </c>
      <c r="R23" s="31">
        <f t="shared" si="1"/>
        <v>6173.76</v>
      </c>
    </row>
    <row r="24" spans="3:18" x14ac:dyDescent="0.25">
      <c r="C24" s="4" t="s">
        <v>13</v>
      </c>
      <c r="D24" s="22">
        <v>754000</v>
      </c>
      <c r="E24" s="22">
        <v>1069000</v>
      </c>
      <c r="F24" s="22">
        <v>6499.27</v>
      </c>
      <c r="G24" s="22">
        <v>400200.22</v>
      </c>
      <c r="H24" s="22">
        <v>13724.27</v>
      </c>
      <c r="I24" s="22">
        <v>14314.27</v>
      </c>
      <c r="J24" s="22">
        <v>28343.59</v>
      </c>
      <c r="K24" s="22">
        <v>14890.63</v>
      </c>
      <c r="L24" s="22">
        <v>329383.53999999998</v>
      </c>
      <c r="M24" s="22">
        <v>15543.63</v>
      </c>
      <c r="N24" s="22">
        <v>15543.63</v>
      </c>
      <c r="O24" s="22">
        <v>23073.63</v>
      </c>
      <c r="P24" s="22">
        <v>7665.63</v>
      </c>
      <c r="R24" s="31">
        <f t="shared" si="1"/>
        <v>869182.31</v>
      </c>
    </row>
    <row r="25" spans="3:18" x14ac:dyDescent="0.25">
      <c r="C25" s="4" t="s">
        <v>14</v>
      </c>
      <c r="D25" s="22">
        <v>1070000</v>
      </c>
      <c r="E25" s="22">
        <v>3324000</v>
      </c>
      <c r="F25" s="22">
        <v>0</v>
      </c>
      <c r="G25" s="22">
        <v>27494</v>
      </c>
      <c r="H25" s="22">
        <v>247899.7</v>
      </c>
      <c r="I25" s="22">
        <v>0</v>
      </c>
      <c r="J25" s="22">
        <v>0</v>
      </c>
      <c r="K25" s="22">
        <v>462560</v>
      </c>
      <c r="L25" s="22">
        <v>66080</v>
      </c>
      <c r="M25" s="22">
        <v>33274.25</v>
      </c>
      <c r="N25" s="22">
        <v>105286</v>
      </c>
      <c r="O25" s="22">
        <v>191637</v>
      </c>
      <c r="P25" s="22">
        <v>112225.08</v>
      </c>
      <c r="R25" s="31">
        <f t="shared" si="1"/>
        <v>1246456.03</v>
      </c>
    </row>
    <row r="26" spans="3:18" x14ac:dyDescent="0.25">
      <c r="C26" s="4" t="s">
        <v>15</v>
      </c>
      <c r="D26" s="22">
        <v>1995300</v>
      </c>
      <c r="E26" s="22">
        <v>2707300</v>
      </c>
      <c r="F26" s="22">
        <v>0</v>
      </c>
      <c r="G26" s="22">
        <v>650</v>
      </c>
      <c r="H26" s="22">
        <v>121300</v>
      </c>
      <c r="I26" s="22">
        <v>0</v>
      </c>
      <c r="J26" s="22">
        <v>61652.9</v>
      </c>
      <c r="K26" s="22">
        <v>22393.82</v>
      </c>
      <c r="L26" s="22">
        <v>4000</v>
      </c>
      <c r="M26" s="22">
        <v>0</v>
      </c>
      <c r="N26" s="22">
        <v>1427.04</v>
      </c>
      <c r="O26" s="22">
        <v>0</v>
      </c>
      <c r="P26" s="22">
        <v>117734.16</v>
      </c>
      <c r="R26" s="31">
        <f t="shared" si="1"/>
        <v>329157.92000000004</v>
      </c>
    </row>
    <row r="27" spans="3:18" x14ac:dyDescent="0.25">
      <c r="C27" s="4" t="s">
        <v>16</v>
      </c>
      <c r="D27" s="22">
        <v>540000</v>
      </c>
      <c r="E27" s="22">
        <v>1146254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1770</v>
      </c>
      <c r="N27" s="22">
        <v>3363</v>
      </c>
      <c r="O27" s="22">
        <v>0</v>
      </c>
      <c r="P27" s="22">
        <v>1152</v>
      </c>
      <c r="R27" s="31">
        <f t="shared" si="1"/>
        <v>6285</v>
      </c>
    </row>
    <row r="28" spans="3:18" x14ac:dyDescent="0.25">
      <c r="C28" s="3" t="s">
        <v>17</v>
      </c>
      <c r="D28" s="27">
        <f>+D29+D30+D31+D32+D33+D34+D35+D36+D37+D39</f>
        <v>22516727</v>
      </c>
      <c r="E28" s="27">
        <f>+E29+E30+E31+E32+E33+E34+E35+E36+E37</f>
        <v>65917680</v>
      </c>
      <c r="F28" s="22">
        <v>0</v>
      </c>
      <c r="G28" s="27">
        <f>+G29+G30+G31+G32+G33+G34+G35+G36</f>
        <v>306232</v>
      </c>
      <c r="H28" s="27">
        <f t="shared" ref="H28:O28" si="2">+H29+H30+H31+H32+H33+H34+H35+H36</f>
        <v>1018277.44</v>
      </c>
      <c r="I28" s="27">
        <f t="shared" si="2"/>
        <v>895724.73</v>
      </c>
      <c r="J28" s="27">
        <f t="shared" si="2"/>
        <v>671621.49</v>
      </c>
      <c r="K28" s="27">
        <f t="shared" si="2"/>
        <v>216052.06</v>
      </c>
      <c r="L28" s="27">
        <f t="shared" si="2"/>
        <v>241772.4</v>
      </c>
      <c r="M28" s="27">
        <f t="shared" si="2"/>
        <v>344005.9</v>
      </c>
      <c r="N28" s="27">
        <f t="shared" si="2"/>
        <v>512152.3</v>
      </c>
      <c r="O28" s="27">
        <f t="shared" si="2"/>
        <v>888106.7</v>
      </c>
      <c r="P28" s="27">
        <f>+P29+P30+P31+P32+P33+P34+P35+P36+P37</f>
        <v>615759.65</v>
      </c>
      <c r="R28" s="32">
        <f t="shared" si="1"/>
        <v>5709704.6700000009</v>
      </c>
    </row>
    <row r="29" spans="3:18" x14ac:dyDescent="0.25">
      <c r="C29" s="4" t="s">
        <v>18</v>
      </c>
      <c r="D29" s="22">
        <v>831500</v>
      </c>
      <c r="E29" s="22">
        <v>1666108</v>
      </c>
      <c r="F29" s="22">
        <v>0</v>
      </c>
      <c r="G29" s="22">
        <v>7584</v>
      </c>
      <c r="H29" s="22">
        <v>52932</v>
      </c>
      <c r="I29" s="22">
        <v>89308.6</v>
      </c>
      <c r="J29" s="22">
        <v>221805.76</v>
      </c>
      <c r="K29" s="22">
        <v>14481.58</v>
      </c>
      <c r="L29" s="22">
        <v>11376</v>
      </c>
      <c r="M29" s="22">
        <v>9744</v>
      </c>
      <c r="N29" s="22">
        <v>58975.93</v>
      </c>
      <c r="O29" s="22">
        <v>108028.3</v>
      </c>
      <c r="P29" s="22">
        <v>39996</v>
      </c>
      <c r="R29" s="31">
        <f t="shared" si="1"/>
        <v>614232.17000000004</v>
      </c>
    </row>
    <row r="30" spans="3:18" x14ac:dyDescent="0.25">
      <c r="C30" s="4" t="s">
        <v>19</v>
      </c>
      <c r="D30" s="22">
        <v>554555</v>
      </c>
      <c r="E30" s="22">
        <v>1368210</v>
      </c>
      <c r="F30" s="22">
        <v>0</v>
      </c>
      <c r="G30" s="22">
        <v>0</v>
      </c>
      <c r="H30" s="22">
        <v>9400</v>
      </c>
      <c r="I30" s="22">
        <v>460.2</v>
      </c>
      <c r="J30" s="22">
        <v>23128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5616.8</v>
      </c>
      <c r="R30" s="31">
        <f t="shared" si="1"/>
        <v>38605</v>
      </c>
    </row>
    <row r="31" spans="3:18" x14ac:dyDescent="0.25">
      <c r="C31" s="4" t="s">
        <v>20</v>
      </c>
      <c r="D31" s="22">
        <v>1228020</v>
      </c>
      <c r="E31" s="22">
        <v>2141220</v>
      </c>
      <c r="F31" s="22">
        <v>0</v>
      </c>
      <c r="G31" s="22">
        <v>0</v>
      </c>
      <c r="H31" s="22">
        <v>153034.20000000001</v>
      </c>
      <c r="I31" s="22">
        <v>199656</v>
      </c>
      <c r="J31" s="22">
        <v>0</v>
      </c>
      <c r="K31" s="22">
        <v>0</v>
      </c>
      <c r="L31" s="22">
        <v>80712</v>
      </c>
      <c r="M31" s="22">
        <v>0</v>
      </c>
      <c r="N31" s="22">
        <v>200</v>
      </c>
      <c r="O31" s="22">
        <v>0</v>
      </c>
      <c r="P31" s="22">
        <v>17546</v>
      </c>
      <c r="R31" s="31">
        <f t="shared" si="1"/>
        <v>451148.2</v>
      </c>
    </row>
    <row r="32" spans="3:18" x14ac:dyDescent="0.25">
      <c r="C32" s="4" t="s">
        <v>21</v>
      </c>
      <c r="D32" s="22">
        <v>70000</v>
      </c>
      <c r="E32" s="22">
        <v>155000</v>
      </c>
      <c r="F32" s="22">
        <v>0</v>
      </c>
      <c r="G32" s="22">
        <v>0</v>
      </c>
      <c r="H32" s="22">
        <v>12499.98</v>
      </c>
      <c r="I32" s="22">
        <v>0</v>
      </c>
      <c r="J32" s="22">
        <v>0</v>
      </c>
      <c r="K32" s="22">
        <v>4005.65</v>
      </c>
      <c r="L32" s="22">
        <v>0</v>
      </c>
      <c r="M32" s="22">
        <v>0</v>
      </c>
      <c r="N32" s="22">
        <v>82411.72</v>
      </c>
      <c r="O32" s="22">
        <v>-79511.06</v>
      </c>
      <c r="P32" s="22">
        <v>2033.36</v>
      </c>
      <c r="R32" s="31">
        <f t="shared" si="1"/>
        <v>21439.650000000009</v>
      </c>
    </row>
    <row r="33" spans="3:18" x14ac:dyDescent="0.25">
      <c r="C33" s="4" t="s">
        <v>22</v>
      </c>
      <c r="D33" s="22">
        <v>783000</v>
      </c>
      <c r="E33" s="22">
        <v>2416066</v>
      </c>
      <c r="F33" s="22">
        <v>0</v>
      </c>
      <c r="G33" s="22">
        <v>0</v>
      </c>
      <c r="H33" s="22">
        <v>43048.44</v>
      </c>
      <c r="I33" s="22">
        <v>11446</v>
      </c>
      <c r="J33" s="22">
        <v>0</v>
      </c>
      <c r="K33" s="22">
        <v>826</v>
      </c>
      <c r="L33" s="22">
        <v>14160</v>
      </c>
      <c r="M33" s="22">
        <v>0</v>
      </c>
      <c r="N33" s="22">
        <v>0</v>
      </c>
      <c r="O33" s="22">
        <v>0</v>
      </c>
      <c r="P33" s="22">
        <v>20732.599999999999</v>
      </c>
      <c r="R33" s="31">
        <f t="shared" si="1"/>
        <v>90213.040000000008</v>
      </c>
    </row>
    <row r="34" spans="3:18" x14ac:dyDescent="0.25">
      <c r="C34" s="4" t="s">
        <v>23</v>
      </c>
      <c r="D34" s="22">
        <v>676525</v>
      </c>
      <c r="E34" s="22">
        <v>2419730</v>
      </c>
      <c r="F34" s="22">
        <v>0</v>
      </c>
      <c r="G34" s="22">
        <v>0</v>
      </c>
      <c r="H34" s="22">
        <v>1253.1600000000001</v>
      </c>
      <c r="I34" s="22">
        <v>18700.169999999998</v>
      </c>
      <c r="J34" s="22">
        <v>84960</v>
      </c>
      <c r="K34" s="22">
        <v>1922</v>
      </c>
      <c r="L34" s="22">
        <v>0</v>
      </c>
      <c r="M34" s="22">
        <v>0</v>
      </c>
      <c r="N34" s="22">
        <v>13806.85</v>
      </c>
      <c r="O34" s="22">
        <v>34097.370000000003</v>
      </c>
      <c r="P34" s="22">
        <v>53522.11</v>
      </c>
      <c r="R34" s="31">
        <f t="shared" si="1"/>
        <v>208261.66000000003</v>
      </c>
    </row>
    <row r="35" spans="3:18" x14ac:dyDescent="0.25">
      <c r="C35" s="4" t="s">
        <v>24</v>
      </c>
      <c r="D35" s="22">
        <v>7393130</v>
      </c>
      <c r="E35" s="22">
        <v>9513088</v>
      </c>
      <c r="F35" s="22">
        <v>0</v>
      </c>
      <c r="G35" s="22">
        <v>211800</v>
      </c>
      <c r="H35" s="22">
        <v>123328.47</v>
      </c>
      <c r="I35" s="22">
        <v>415435.21</v>
      </c>
      <c r="J35" s="22">
        <v>313613.61</v>
      </c>
      <c r="K35" s="22">
        <v>127247.59</v>
      </c>
      <c r="L35" s="22">
        <v>95900</v>
      </c>
      <c r="M35" s="22">
        <v>110800</v>
      </c>
      <c r="N35" s="22">
        <v>321941.8</v>
      </c>
      <c r="O35" s="22">
        <v>516424.5</v>
      </c>
      <c r="P35" s="22">
        <v>214672.4</v>
      </c>
      <c r="R35" s="31">
        <f t="shared" si="1"/>
        <v>2451163.58</v>
      </c>
    </row>
    <row r="36" spans="3:18" x14ac:dyDescent="0.25">
      <c r="C36" s="4" t="s">
        <v>25</v>
      </c>
      <c r="D36" s="22"/>
      <c r="E36" s="22"/>
      <c r="F36" s="22">
        <v>0</v>
      </c>
      <c r="G36" s="22">
        <v>86848</v>
      </c>
      <c r="H36" s="22">
        <v>622781.18999999994</v>
      </c>
      <c r="I36" s="22">
        <v>160718.54999999999</v>
      </c>
      <c r="J36" s="22">
        <v>28114.12</v>
      </c>
      <c r="K36" s="22">
        <v>67569.240000000005</v>
      </c>
      <c r="L36" s="22">
        <v>39624.400000000001</v>
      </c>
      <c r="M36" s="22">
        <v>223461.9</v>
      </c>
      <c r="N36" s="22">
        <v>34816</v>
      </c>
      <c r="O36" s="22">
        <v>309067.59000000003</v>
      </c>
      <c r="P36" s="22">
        <v>0</v>
      </c>
      <c r="R36" s="31">
        <f t="shared" si="1"/>
        <v>1573000.99</v>
      </c>
    </row>
    <row r="37" spans="3:18" x14ac:dyDescent="0.25">
      <c r="C37" s="4" t="s">
        <v>26</v>
      </c>
      <c r="D37" s="22">
        <v>10486997</v>
      </c>
      <c r="E37" s="22">
        <v>46238258</v>
      </c>
      <c r="F37" s="22">
        <v>0</v>
      </c>
      <c r="G37" s="22">
        <v>0</v>
      </c>
      <c r="H37" s="22"/>
      <c r="I37" s="22">
        <v>0</v>
      </c>
      <c r="J37" s="22"/>
      <c r="K37" s="22"/>
      <c r="L37" s="22">
        <v>0</v>
      </c>
      <c r="M37" s="22"/>
      <c r="N37" s="22"/>
      <c r="O37" s="22"/>
      <c r="P37" s="22">
        <v>261640.38</v>
      </c>
      <c r="R37" s="31">
        <f t="shared" si="1"/>
        <v>261640.38</v>
      </c>
    </row>
    <row r="38" spans="3:18" x14ac:dyDescent="0.25">
      <c r="C38" s="3" t="s">
        <v>27</v>
      </c>
      <c r="D38" s="27">
        <f>+D39</f>
        <v>493000</v>
      </c>
      <c r="E38" s="27">
        <f>+E39</f>
        <v>493000</v>
      </c>
      <c r="F38" s="22">
        <v>0</v>
      </c>
      <c r="G38" s="22">
        <v>0</v>
      </c>
      <c r="H38" s="27">
        <f>+H39+H40+H41+H42+H43+H44+H45+H46</f>
        <v>30000</v>
      </c>
      <c r="I38" s="27">
        <f t="shared" ref="I38:P53" si="3">+I39+I40+I41+I42+I43+I44+I45+I46</f>
        <v>0</v>
      </c>
      <c r="J38" s="27">
        <f t="shared" si="3"/>
        <v>0</v>
      </c>
      <c r="K38" s="27">
        <f t="shared" si="3"/>
        <v>10000</v>
      </c>
      <c r="L38" s="27">
        <f>+L39</f>
        <v>-10000</v>
      </c>
      <c r="M38" s="27">
        <f t="shared" si="3"/>
        <v>0</v>
      </c>
      <c r="N38" s="22">
        <f t="shared" si="3"/>
        <v>0</v>
      </c>
      <c r="O38" s="22">
        <f t="shared" si="3"/>
        <v>0</v>
      </c>
      <c r="P38" s="22">
        <f t="shared" si="3"/>
        <v>0</v>
      </c>
      <c r="R38" s="31">
        <f t="shared" si="1"/>
        <v>30000</v>
      </c>
    </row>
    <row r="39" spans="3:18" x14ac:dyDescent="0.25">
      <c r="C39" s="4" t="s">
        <v>28</v>
      </c>
      <c r="D39" s="22">
        <v>493000</v>
      </c>
      <c r="E39" s="22">
        <v>493000</v>
      </c>
      <c r="F39" s="22">
        <v>0</v>
      </c>
      <c r="G39" s="22">
        <v>0</v>
      </c>
      <c r="H39" s="22">
        <v>30000</v>
      </c>
      <c r="I39" s="22">
        <v>0</v>
      </c>
      <c r="J39" s="27">
        <f t="shared" si="3"/>
        <v>0</v>
      </c>
      <c r="K39" s="22">
        <v>10000</v>
      </c>
      <c r="L39" s="22">
        <v>-10000</v>
      </c>
      <c r="M39" s="22">
        <v>0</v>
      </c>
      <c r="N39" s="22">
        <f t="shared" si="3"/>
        <v>0</v>
      </c>
      <c r="O39" s="22">
        <v>0</v>
      </c>
      <c r="P39" s="22">
        <v>0</v>
      </c>
      <c r="R39" s="31">
        <f t="shared" si="1"/>
        <v>30000</v>
      </c>
    </row>
    <row r="40" spans="3:18" x14ac:dyDescent="0.25">
      <c r="C40" s="4" t="s">
        <v>29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7">
        <f t="shared" si="3"/>
        <v>0</v>
      </c>
      <c r="K40" s="22">
        <v>0</v>
      </c>
      <c r="L40" s="22">
        <v>0</v>
      </c>
      <c r="M40" s="22">
        <v>0</v>
      </c>
      <c r="N40" s="22">
        <f t="shared" si="3"/>
        <v>0</v>
      </c>
      <c r="O40" s="22">
        <v>0</v>
      </c>
      <c r="P40" s="22">
        <v>0</v>
      </c>
      <c r="R40" s="31">
        <f t="shared" si="1"/>
        <v>0</v>
      </c>
    </row>
    <row r="41" spans="3:18" x14ac:dyDescent="0.25">
      <c r="C41" s="4" t="s">
        <v>30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7">
        <f t="shared" si="3"/>
        <v>0</v>
      </c>
      <c r="K41" s="22">
        <v>0</v>
      </c>
      <c r="L41" s="22">
        <v>0</v>
      </c>
      <c r="M41" s="22">
        <v>0</v>
      </c>
      <c r="N41" s="22">
        <f t="shared" si="3"/>
        <v>0</v>
      </c>
      <c r="O41" s="22">
        <v>0</v>
      </c>
      <c r="P41" s="22">
        <v>0</v>
      </c>
      <c r="R41" s="31">
        <f t="shared" si="1"/>
        <v>0</v>
      </c>
    </row>
    <row r="42" spans="3:18" x14ac:dyDescent="0.25">
      <c r="C42" s="4" t="s">
        <v>31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7">
        <f t="shared" si="3"/>
        <v>0</v>
      </c>
      <c r="K42" s="22">
        <v>0</v>
      </c>
      <c r="L42" s="22">
        <v>0</v>
      </c>
      <c r="M42" s="22">
        <v>0</v>
      </c>
      <c r="N42" s="22">
        <f t="shared" si="3"/>
        <v>0</v>
      </c>
      <c r="O42" s="22">
        <v>0</v>
      </c>
      <c r="P42" s="22">
        <v>0</v>
      </c>
      <c r="R42" s="31">
        <f t="shared" si="1"/>
        <v>0</v>
      </c>
    </row>
    <row r="43" spans="3:18" x14ac:dyDescent="0.25">
      <c r="C43" s="4" t="s">
        <v>32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7">
        <f t="shared" si="3"/>
        <v>0</v>
      </c>
      <c r="K43" s="22">
        <v>0</v>
      </c>
      <c r="L43" s="22">
        <v>0</v>
      </c>
      <c r="M43" s="22">
        <v>0</v>
      </c>
      <c r="N43" s="22">
        <f t="shared" si="3"/>
        <v>0</v>
      </c>
      <c r="O43" s="22">
        <v>0</v>
      </c>
      <c r="P43" s="22">
        <v>0</v>
      </c>
      <c r="R43" s="31">
        <f t="shared" si="1"/>
        <v>0</v>
      </c>
    </row>
    <row r="44" spans="3:18" x14ac:dyDescent="0.25">
      <c r="C44" s="4" t="s">
        <v>33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7">
        <f t="shared" si="3"/>
        <v>0</v>
      </c>
      <c r="K44" s="22">
        <v>0</v>
      </c>
      <c r="L44" s="22">
        <v>0</v>
      </c>
      <c r="M44" s="22">
        <v>0</v>
      </c>
      <c r="N44" s="22">
        <f t="shared" si="3"/>
        <v>0</v>
      </c>
      <c r="O44" s="22">
        <v>0</v>
      </c>
      <c r="P44" s="22">
        <v>0</v>
      </c>
      <c r="R44" s="31">
        <f t="shared" ref="R44:R75" si="4">SUM(F44:Q44)</f>
        <v>0</v>
      </c>
    </row>
    <row r="45" spans="3:18" x14ac:dyDescent="0.25">
      <c r="C45" s="4" t="s">
        <v>34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7">
        <f t="shared" si="3"/>
        <v>0</v>
      </c>
      <c r="K45" s="22">
        <v>0</v>
      </c>
      <c r="L45" s="22">
        <v>0</v>
      </c>
      <c r="M45" s="22">
        <v>0</v>
      </c>
      <c r="N45" s="22">
        <f t="shared" si="3"/>
        <v>0</v>
      </c>
      <c r="O45" s="22">
        <v>0</v>
      </c>
      <c r="P45" s="22">
        <v>0</v>
      </c>
      <c r="R45" s="31">
        <f t="shared" si="4"/>
        <v>0</v>
      </c>
    </row>
    <row r="46" spans="3:18" x14ac:dyDescent="0.25">
      <c r="C46" s="4" t="s">
        <v>35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7">
        <f t="shared" si="3"/>
        <v>0</v>
      </c>
      <c r="K46" s="22">
        <v>0</v>
      </c>
      <c r="L46" s="22">
        <v>0</v>
      </c>
      <c r="M46" s="22">
        <v>0</v>
      </c>
      <c r="N46" s="22">
        <f t="shared" si="3"/>
        <v>0</v>
      </c>
      <c r="O46" s="22">
        <v>0</v>
      </c>
      <c r="P46" s="22">
        <v>0</v>
      </c>
      <c r="R46" s="31">
        <f t="shared" si="4"/>
        <v>0</v>
      </c>
    </row>
    <row r="47" spans="3:18" x14ac:dyDescent="0.25">
      <c r="C47" s="3" t="s">
        <v>36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7">
        <f t="shared" si="3"/>
        <v>0</v>
      </c>
      <c r="K47" s="22">
        <v>0</v>
      </c>
      <c r="L47" s="22">
        <v>0</v>
      </c>
      <c r="M47" s="22">
        <v>0</v>
      </c>
      <c r="N47" s="22">
        <f t="shared" si="3"/>
        <v>0</v>
      </c>
      <c r="O47" s="22">
        <v>0</v>
      </c>
      <c r="P47" s="22">
        <v>0</v>
      </c>
      <c r="R47" s="31">
        <f t="shared" si="4"/>
        <v>0</v>
      </c>
    </row>
    <row r="48" spans="3:18" x14ac:dyDescent="0.25">
      <c r="C48" s="4" t="s">
        <v>37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7">
        <f t="shared" si="3"/>
        <v>0</v>
      </c>
      <c r="K48" s="22">
        <v>0</v>
      </c>
      <c r="L48" s="22">
        <v>0</v>
      </c>
      <c r="M48" s="22">
        <v>0</v>
      </c>
      <c r="N48" s="22">
        <f t="shared" si="3"/>
        <v>0</v>
      </c>
      <c r="O48" s="22">
        <v>0</v>
      </c>
      <c r="P48" s="22">
        <v>0</v>
      </c>
      <c r="R48" s="31">
        <f t="shared" si="4"/>
        <v>0</v>
      </c>
    </row>
    <row r="49" spans="3:18" x14ac:dyDescent="0.25">
      <c r="C49" s="4" t="s">
        <v>38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7">
        <f t="shared" si="3"/>
        <v>0</v>
      </c>
      <c r="K49" s="22">
        <v>0</v>
      </c>
      <c r="L49" s="22">
        <v>0</v>
      </c>
      <c r="M49" s="22">
        <v>0</v>
      </c>
      <c r="N49" s="22">
        <f t="shared" si="3"/>
        <v>0</v>
      </c>
      <c r="O49" s="22">
        <v>0</v>
      </c>
      <c r="P49" s="22">
        <v>0</v>
      </c>
      <c r="R49" s="31">
        <f t="shared" si="4"/>
        <v>0</v>
      </c>
    </row>
    <row r="50" spans="3:18" x14ac:dyDescent="0.25">
      <c r="C50" s="4" t="s">
        <v>39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7">
        <f t="shared" si="3"/>
        <v>0</v>
      </c>
      <c r="K50" s="22">
        <v>0</v>
      </c>
      <c r="L50" s="22">
        <v>0</v>
      </c>
      <c r="M50" s="22">
        <v>0</v>
      </c>
      <c r="N50" s="22">
        <f t="shared" si="3"/>
        <v>0</v>
      </c>
      <c r="O50" s="22">
        <v>0</v>
      </c>
      <c r="P50" s="22">
        <v>0</v>
      </c>
      <c r="R50" s="31">
        <f t="shared" si="4"/>
        <v>0</v>
      </c>
    </row>
    <row r="51" spans="3:18" x14ac:dyDescent="0.25">
      <c r="C51" s="4" t="s">
        <v>40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7">
        <f t="shared" si="3"/>
        <v>0</v>
      </c>
      <c r="K51" s="22">
        <v>0</v>
      </c>
      <c r="L51" s="22">
        <v>0</v>
      </c>
      <c r="M51" s="22">
        <v>0</v>
      </c>
      <c r="N51" s="22">
        <f t="shared" si="3"/>
        <v>0</v>
      </c>
      <c r="O51" s="22">
        <v>0</v>
      </c>
      <c r="P51" s="22">
        <v>0</v>
      </c>
      <c r="R51" s="31">
        <f t="shared" si="4"/>
        <v>0</v>
      </c>
    </row>
    <row r="52" spans="3:18" x14ac:dyDescent="0.25">
      <c r="C52" s="4" t="s">
        <v>41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7">
        <f t="shared" si="3"/>
        <v>0</v>
      </c>
      <c r="K52" s="22">
        <v>0</v>
      </c>
      <c r="L52" s="22">
        <v>0</v>
      </c>
      <c r="M52" s="22">
        <v>0</v>
      </c>
      <c r="N52" s="22">
        <f t="shared" si="3"/>
        <v>0</v>
      </c>
      <c r="O52" s="22">
        <v>0</v>
      </c>
      <c r="P52" s="22">
        <v>0</v>
      </c>
      <c r="R52" s="31">
        <f t="shared" si="4"/>
        <v>0</v>
      </c>
    </row>
    <row r="53" spans="3:18" x14ac:dyDescent="0.25">
      <c r="C53" s="4" t="s">
        <v>42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7">
        <f t="shared" si="3"/>
        <v>0</v>
      </c>
      <c r="K53" s="22">
        <v>0</v>
      </c>
      <c r="L53" s="22">
        <v>0</v>
      </c>
      <c r="M53" s="22">
        <v>0</v>
      </c>
      <c r="N53" s="22">
        <f t="shared" si="3"/>
        <v>0</v>
      </c>
      <c r="O53" s="22">
        <v>0</v>
      </c>
      <c r="P53" s="22">
        <v>0</v>
      </c>
      <c r="R53" s="31">
        <f t="shared" si="4"/>
        <v>0</v>
      </c>
    </row>
    <row r="54" spans="3:18" x14ac:dyDescent="0.25">
      <c r="C54" s="3" t="s">
        <v>43</v>
      </c>
      <c r="D54" s="27">
        <f>+D55+D56+D57+D58+D59+D60+D61+D62+D63</f>
        <v>9150000</v>
      </c>
      <c r="E54" s="27">
        <f>+E55+E56+E57+E58+E59+E60+E61+E62+E63</f>
        <v>17745790</v>
      </c>
      <c r="F54" s="22">
        <v>0</v>
      </c>
      <c r="G54" s="22">
        <v>0</v>
      </c>
      <c r="H54" s="27">
        <f t="shared" ref="H54:P54" si="5">+H55+H56+H57+H58+H59+H60+H61+H62+H63+H64+H65+H66+H68</f>
        <v>31980.01</v>
      </c>
      <c r="I54" s="27">
        <f t="shared" si="5"/>
        <v>245440</v>
      </c>
      <c r="J54" s="27">
        <f t="shared" si="5"/>
        <v>0</v>
      </c>
      <c r="K54" s="27">
        <f t="shared" si="5"/>
        <v>0</v>
      </c>
      <c r="L54" s="27">
        <v>0</v>
      </c>
      <c r="M54" s="27">
        <f t="shared" si="5"/>
        <v>75572.45</v>
      </c>
      <c r="N54" s="27">
        <f t="shared" si="5"/>
        <v>0</v>
      </c>
      <c r="O54" s="27">
        <f t="shared" si="5"/>
        <v>525981.37</v>
      </c>
      <c r="P54" s="27">
        <f t="shared" si="5"/>
        <v>136113.08000000002</v>
      </c>
      <c r="R54" s="32">
        <f t="shared" si="4"/>
        <v>1015086.9100000001</v>
      </c>
    </row>
    <row r="55" spans="3:18" x14ac:dyDescent="0.25">
      <c r="C55" s="4" t="s">
        <v>44</v>
      </c>
      <c r="D55" s="22">
        <v>850000</v>
      </c>
      <c r="E55" s="22">
        <v>3508500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7">
        <v>0</v>
      </c>
      <c r="M55" s="22">
        <v>72032.45</v>
      </c>
      <c r="N55" s="22">
        <v>0</v>
      </c>
      <c r="O55" s="22">
        <v>0</v>
      </c>
      <c r="P55" s="22">
        <v>27022</v>
      </c>
      <c r="R55" s="31">
        <f t="shared" si="4"/>
        <v>99054.45</v>
      </c>
    </row>
    <row r="56" spans="3:18" x14ac:dyDescent="0.25">
      <c r="C56" s="4" t="s">
        <v>45</v>
      </c>
      <c r="D56" s="22">
        <v>100000</v>
      </c>
      <c r="E56" s="22">
        <v>900000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7">
        <v>0</v>
      </c>
      <c r="M56" s="22">
        <v>0</v>
      </c>
      <c r="N56" s="22">
        <v>0</v>
      </c>
      <c r="O56" s="22">
        <v>525981.37</v>
      </c>
      <c r="P56" s="22">
        <v>0</v>
      </c>
      <c r="R56" s="31">
        <f t="shared" si="4"/>
        <v>525981.37</v>
      </c>
    </row>
    <row r="57" spans="3:18" x14ac:dyDescent="0.25">
      <c r="C57" s="4" t="s">
        <v>46</v>
      </c>
      <c r="D57" s="22"/>
      <c r="E57" s="22">
        <v>840000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7">
        <v>0</v>
      </c>
      <c r="M57" s="22">
        <v>0</v>
      </c>
      <c r="N57" s="22">
        <v>0</v>
      </c>
      <c r="O57" s="22">
        <v>0</v>
      </c>
      <c r="P57" s="22">
        <v>0</v>
      </c>
      <c r="R57" s="31">
        <f t="shared" si="4"/>
        <v>0</v>
      </c>
    </row>
    <row r="58" spans="3:18" x14ac:dyDescent="0.25">
      <c r="C58" s="4" t="s">
        <v>47</v>
      </c>
      <c r="D58" s="22">
        <v>6705000</v>
      </c>
      <c r="E58" s="22">
        <v>6755600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7">
        <v>0</v>
      </c>
      <c r="M58" s="22">
        <v>0</v>
      </c>
      <c r="N58" s="22">
        <v>0</v>
      </c>
      <c r="O58" s="22">
        <v>0</v>
      </c>
      <c r="P58" s="22">
        <v>0</v>
      </c>
      <c r="R58" s="31">
        <f t="shared" si="4"/>
        <v>0</v>
      </c>
    </row>
    <row r="59" spans="3:18" x14ac:dyDescent="0.25">
      <c r="C59" s="4" t="s">
        <v>48</v>
      </c>
      <c r="D59" s="22">
        <v>200000</v>
      </c>
      <c r="E59" s="22">
        <v>4296690</v>
      </c>
      <c r="F59" s="22">
        <v>0</v>
      </c>
      <c r="G59" s="22">
        <v>0</v>
      </c>
      <c r="H59" s="22">
        <v>31980.01</v>
      </c>
      <c r="I59" s="22">
        <v>245440</v>
      </c>
      <c r="J59" s="22">
        <v>0</v>
      </c>
      <c r="K59" s="22">
        <v>0</v>
      </c>
      <c r="L59" s="27">
        <v>0</v>
      </c>
      <c r="M59" s="22">
        <v>3540</v>
      </c>
      <c r="N59" s="22">
        <v>0</v>
      </c>
      <c r="O59" s="22">
        <v>0</v>
      </c>
      <c r="P59" s="22">
        <v>0</v>
      </c>
      <c r="R59" s="31">
        <f t="shared" si="4"/>
        <v>280960.01</v>
      </c>
    </row>
    <row r="60" spans="3:18" x14ac:dyDescent="0.25">
      <c r="C60" s="4" t="s">
        <v>49</v>
      </c>
      <c r="D60" s="22">
        <v>1120000</v>
      </c>
      <c r="E60" s="22">
        <v>1120000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7">
        <v>0</v>
      </c>
      <c r="M60" s="22">
        <v>0</v>
      </c>
      <c r="N60" s="22">
        <v>0</v>
      </c>
      <c r="O60" s="22">
        <v>0</v>
      </c>
      <c r="P60" s="22">
        <v>0</v>
      </c>
      <c r="R60" s="31">
        <f t="shared" si="4"/>
        <v>0</v>
      </c>
    </row>
    <row r="61" spans="3:18" x14ac:dyDescent="0.25">
      <c r="C61" s="4" t="s">
        <v>50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7">
        <v>0</v>
      </c>
      <c r="M61" s="22">
        <v>0</v>
      </c>
      <c r="N61" s="22">
        <v>0</v>
      </c>
      <c r="O61" s="22">
        <v>0</v>
      </c>
      <c r="P61" s="22">
        <v>0</v>
      </c>
      <c r="R61" s="31">
        <f t="shared" si="4"/>
        <v>0</v>
      </c>
    </row>
    <row r="62" spans="3:18" x14ac:dyDescent="0.25">
      <c r="C62" s="4" t="s">
        <v>51</v>
      </c>
      <c r="D62" s="22">
        <v>175000</v>
      </c>
      <c r="E62" s="22">
        <v>325000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7">
        <v>0</v>
      </c>
      <c r="M62" s="22">
        <v>0</v>
      </c>
      <c r="N62" s="22">
        <v>0</v>
      </c>
      <c r="O62" s="22">
        <v>0</v>
      </c>
      <c r="P62" s="22">
        <v>109091.08</v>
      </c>
      <c r="R62" s="31">
        <f t="shared" si="4"/>
        <v>109091.08</v>
      </c>
    </row>
    <row r="63" spans="3:18" x14ac:dyDescent="0.25">
      <c r="C63" s="4" t="s">
        <v>52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7">
        <v>0</v>
      </c>
      <c r="M63" s="22">
        <v>0</v>
      </c>
      <c r="N63" s="22">
        <v>0</v>
      </c>
      <c r="O63" s="22">
        <v>0</v>
      </c>
      <c r="P63" s="22">
        <v>0</v>
      </c>
      <c r="R63" s="31">
        <f t="shared" si="4"/>
        <v>0</v>
      </c>
    </row>
    <row r="64" spans="3:18" x14ac:dyDescent="0.25">
      <c r="C64" s="3" t="s">
        <v>53</v>
      </c>
      <c r="D64" s="22">
        <f>+D65+D66+D67+D68</f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7">
        <v>0</v>
      </c>
      <c r="M64" s="22">
        <v>0</v>
      </c>
      <c r="N64" s="22">
        <v>0</v>
      </c>
      <c r="O64" s="22">
        <v>0</v>
      </c>
      <c r="P64" s="22">
        <v>0</v>
      </c>
      <c r="R64" s="31">
        <f t="shared" si="4"/>
        <v>0</v>
      </c>
    </row>
    <row r="65" spans="3:18" x14ac:dyDescent="0.25">
      <c r="C65" s="4" t="s">
        <v>54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7">
        <v>0</v>
      </c>
      <c r="M65" s="22">
        <v>0</v>
      </c>
      <c r="N65" s="22">
        <v>0</v>
      </c>
      <c r="O65" s="22">
        <v>0</v>
      </c>
      <c r="P65" s="22">
        <v>0</v>
      </c>
      <c r="R65" s="31">
        <f t="shared" si="4"/>
        <v>0</v>
      </c>
    </row>
    <row r="66" spans="3:18" x14ac:dyDescent="0.25">
      <c r="C66" s="4" t="s">
        <v>55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7">
        <v>0</v>
      </c>
      <c r="M66" s="22">
        <v>0</v>
      </c>
      <c r="N66" s="22">
        <v>0</v>
      </c>
      <c r="O66" s="22">
        <v>0</v>
      </c>
      <c r="P66" s="22">
        <v>0</v>
      </c>
      <c r="R66" s="31">
        <f t="shared" si="4"/>
        <v>0</v>
      </c>
    </row>
    <row r="67" spans="3:18" x14ac:dyDescent="0.25">
      <c r="C67" s="4" t="s">
        <v>56</v>
      </c>
      <c r="D67" s="22">
        <v>0</v>
      </c>
      <c r="E67" s="22">
        <v>0</v>
      </c>
      <c r="F67" s="22">
        <v>0</v>
      </c>
      <c r="G67" s="22">
        <v>0</v>
      </c>
      <c r="H67" s="22">
        <f t="shared" ref="H67:P67" si="6">SUM(H38:H66)</f>
        <v>123960.01999999999</v>
      </c>
      <c r="I67" s="22">
        <f t="shared" si="6"/>
        <v>490880</v>
      </c>
      <c r="J67" s="22">
        <f t="shared" si="6"/>
        <v>0</v>
      </c>
      <c r="K67" s="22">
        <f t="shared" si="6"/>
        <v>20000</v>
      </c>
      <c r="L67" s="22">
        <f t="shared" si="6"/>
        <v>-20000</v>
      </c>
      <c r="M67" s="22">
        <f t="shared" si="6"/>
        <v>151144.9</v>
      </c>
      <c r="N67" s="22">
        <f t="shared" si="6"/>
        <v>0</v>
      </c>
      <c r="O67" s="22">
        <f t="shared" si="6"/>
        <v>1051962.74</v>
      </c>
      <c r="P67" s="22">
        <f t="shared" si="6"/>
        <v>272226.16000000003</v>
      </c>
      <c r="R67" s="31">
        <f t="shared" si="4"/>
        <v>2090173.8200000003</v>
      </c>
    </row>
    <row r="68" spans="3:18" x14ac:dyDescent="0.25">
      <c r="C68" s="4" t="s">
        <v>57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R68" s="31">
        <f t="shared" si="4"/>
        <v>0</v>
      </c>
    </row>
    <row r="69" spans="3:18" x14ac:dyDescent="0.25">
      <c r="C69" s="3" t="s">
        <v>58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R69" s="31">
        <f t="shared" si="4"/>
        <v>0</v>
      </c>
    </row>
    <row r="70" spans="3:18" x14ac:dyDescent="0.25">
      <c r="C70" s="4" t="s">
        <v>59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R70" s="31">
        <f t="shared" si="4"/>
        <v>0</v>
      </c>
    </row>
    <row r="71" spans="3:18" x14ac:dyDescent="0.25">
      <c r="C71" s="4" t="s">
        <v>60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R71" s="31">
        <f t="shared" si="4"/>
        <v>0</v>
      </c>
    </row>
    <row r="72" spans="3:18" x14ac:dyDescent="0.25">
      <c r="C72" s="3" t="s">
        <v>61</v>
      </c>
      <c r="D72" s="22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  <c r="R72" s="31">
        <f t="shared" si="4"/>
        <v>0</v>
      </c>
    </row>
    <row r="73" spans="3:18" x14ac:dyDescent="0.25">
      <c r="C73" s="4" t="s">
        <v>62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R73" s="31">
        <f t="shared" si="4"/>
        <v>0</v>
      </c>
    </row>
    <row r="74" spans="3:18" x14ac:dyDescent="0.25">
      <c r="C74" s="4" t="s">
        <v>63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R74" s="31">
        <f t="shared" si="4"/>
        <v>0</v>
      </c>
    </row>
    <row r="75" spans="3:18" x14ac:dyDescent="0.25">
      <c r="C75" s="4" t="s">
        <v>64</v>
      </c>
      <c r="D75" s="22">
        <v>0</v>
      </c>
      <c r="E75" s="22">
        <v>0</v>
      </c>
      <c r="F75" s="22">
        <v>0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  <c r="R75" s="31">
        <f t="shared" si="4"/>
        <v>0</v>
      </c>
    </row>
    <row r="76" spans="3:18" x14ac:dyDescent="0.25">
      <c r="C76" s="1" t="s">
        <v>67</v>
      </c>
      <c r="D76" s="22">
        <v>0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"/>
      <c r="R76" s="2">
        <f t="shared" ref="R76:R107" si="7">SUM(F76:Q76)</f>
        <v>0</v>
      </c>
    </row>
    <row r="77" spans="3:18" x14ac:dyDescent="0.25">
      <c r="C77" s="3" t="s">
        <v>68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R77" s="31">
        <f t="shared" si="7"/>
        <v>0</v>
      </c>
    </row>
    <row r="78" spans="3:18" x14ac:dyDescent="0.25">
      <c r="C78" s="4" t="s">
        <v>69</v>
      </c>
      <c r="D78" s="22">
        <v>0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  <c r="M78" s="22">
        <v>0</v>
      </c>
      <c r="N78" s="22">
        <v>0</v>
      </c>
      <c r="O78" s="22">
        <v>0</v>
      </c>
      <c r="P78" s="22">
        <v>0</v>
      </c>
      <c r="R78" s="31">
        <f t="shared" si="7"/>
        <v>0</v>
      </c>
    </row>
    <row r="79" spans="3:18" x14ac:dyDescent="0.25">
      <c r="C79" s="4" t="s">
        <v>70</v>
      </c>
      <c r="D79" s="22">
        <v>0</v>
      </c>
      <c r="E79" s="22">
        <v>0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R79" s="31">
        <f t="shared" si="7"/>
        <v>0</v>
      </c>
    </row>
    <row r="80" spans="3:18" x14ac:dyDescent="0.25">
      <c r="C80" s="3" t="s">
        <v>71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R80" s="31">
        <f t="shared" si="7"/>
        <v>0</v>
      </c>
    </row>
    <row r="81" spans="3:18" x14ac:dyDescent="0.25">
      <c r="C81" s="4" t="s">
        <v>72</v>
      </c>
      <c r="D81" s="22">
        <v>0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R81" s="31">
        <f t="shared" si="7"/>
        <v>0</v>
      </c>
    </row>
    <row r="82" spans="3:18" x14ac:dyDescent="0.25">
      <c r="C82" s="4" t="s">
        <v>73</v>
      </c>
      <c r="D82" s="22">
        <v>0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  <c r="P82" s="22">
        <v>0</v>
      </c>
      <c r="R82" s="31">
        <f t="shared" si="7"/>
        <v>0</v>
      </c>
    </row>
    <row r="83" spans="3:18" x14ac:dyDescent="0.25">
      <c r="C83" s="3" t="s">
        <v>74</v>
      </c>
      <c r="D83" s="22">
        <v>0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R83" s="31">
        <f t="shared" si="7"/>
        <v>0</v>
      </c>
    </row>
    <row r="84" spans="3:18" x14ac:dyDescent="0.25">
      <c r="C84" s="4" t="s">
        <v>75</v>
      </c>
      <c r="D84" s="22">
        <v>0</v>
      </c>
      <c r="E84" s="22">
        <v>0</v>
      </c>
      <c r="F84" s="22">
        <v>0</v>
      </c>
      <c r="G84" s="22">
        <v>0</v>
      </c>
      <c r="H84" s="22">
        <v>0</v>
      </c>
      <c r="I84" s="22">
        <v>0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  <c r="R84" s="31">
        <f t="shared" si="7"/>
        <v>0</v>
      </c>
    </row>
    <row r="85" spans="3:18" x14ac:dyDescent="0.25">
      <c r="C85" s="35" t="s">
        <v>65</v>
      </c>
      <c r="D85" s="37">
        <f>+D12+D18+D28+D38+D54</f>
        <v>139376315</v>
      </c>
      <c r="E85" s="37">
        <f>+E54+E28+E18+E12+E38</f>
        <v>201434786</v>
      </c>
      <c r="F85" s="37">
        <f>+F18+F12</f>
        <v>5424046.5099999998</v>
      </c>
      <c r="G85" s="37">
        <f>+G12+G18+G28</f>
        <v>7181948.5599999996</v>
      </c>
      <c r="H85" s="37">
        <f>+H54+H38+H28+H18+H12</f>
        <v>9050214.5099999979</v>
      </c>
      <c r="I85" s="37">
        <f t="shared" ref="I85:Q85" si="8">+I54+I38+I28+I18+I12</f>
        <v>7583557.1299999999</v>
      </c>
      <c r="J85" s="37">
        <f t="shared" si="8"/>
        <v>6459089.0200000005</v>
      </c>
      <c r="K85" s="37">
        <f t="shared" si="8"/>
        <v>6216978.1299999999</v>
      </c>
      <c r="L85" s="37">
        <f t="shared" si="8"/>
        <v>7077909.7200000007</v>
      </c>
      <c r="M85" s="37">
        <f t="shared" si="8"/>
        <v>7155066.8200000003</v>
      </c>
      <c r="N85" s="37">
        <f t="shared" si="8"/>
        <v>11473903.07</v>
      </c>
      <c r="O85" s="37">
        <f t="shared" si="8"/>
        <v>8078757.4000000004</v>
      </c>
      <c r="P85" s="37">
        <f t="shared" si="8"/>
        <v>12821358.990000002</v>
      </c>
      <c r="Q85" s="37">
        <f t="shared" si="8"/>
        <v>0</v>
      </c>
      <c r="R85" s="37">
        <f t="shared" si="7"/>
        <v>88522829.860000014</v>
      </c>
    </row>
    <row r="91" spans="3:18" x14ac:dyDescent="0.25">
      <c r="C91" t="s">
        <v>104</v>
      </c>
      <c r="D91" s="22"/>
      <c r="H91" t="s">
        <v>118</v>
      </c>
      <c r="I91" s="30"/>
      <c r="J91" s="30"/>
    </row>
    <row r="92" spans="3:18" x14ac:dyDescent="0.25">
      <c r="C92" s="29" t="s">
        <v>112</v>
      </c>
      <c r="D92" s="22"/>
      <c r="I92" s="30" t="s">
        <v>113</v>
      </c>
      <c r="J92" s="30"/>
    </row>
    <row r="93" spans="3:18" x14ac:dyDescent="0.25">
      <c r="C93" s="28" t="s">
        <v>114</v>
      </c>
      <c r="D93" s="22"/>
      <c r="I93" s="33" t="s">
        <v>115</v>
      </c>
      <c r="J93" s="30"/>
    </row>
    <row r="94" spans="3:18" x14ac:dyDescent="0.25">
      <c r="C94" t="s">
        <v>116</v>
      </c>
      <c r="D94" s="22"/>
      <c r="I94" s="30" t="s">
        <v>117</v>
      </c>
      <c r="J94" s="30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25" right="0.25" top="0.75" bottom="0.75" header="0.3" footer="0.3"/>
  <pageSetup paperSize="5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R93"/>
  <sheetViews>
    <sheetView showGridLines="0" tabSelected="1" topLeftCell="E22" zoomScale="70" zoomScaleNormal="70" workbookViewId="0">
      <selection activeCell="C2" sqref="C2:R93"/>
    </sheetView>
  </sheetViews>
  <sheetFormatPr baseColWidth="10" defaultColWidth="11.42578125" defaultRowHeight="15" x14ac:dyDescent="0.25"/>
  <cols>
    <col min="3" max="3" width="93.7109375" bestFit="1" customWidth="1"/>
    <col min="4" max="4" width="19" style="22" customWidth="1"/>
    <col min="5" max="5" width="19.140625" style="22" customWidth="1"/>
    <col min="6" max="6" width="18.42578125" style="22" customWidth="1"/>
    <col min="7" max="7" width="20.7109375" style="22" customWidth="1"/>
    <col min="8" max="8" width="19.140625" style="22" customWidth="1"/>
    <col min="9" max="9" width="23.28515625" style="22" customWidth="1"/>
    <col min="10" max="11" width="18.85546875" style="22" customWidth="1"/>
    <col min="12" max="12" width="19.28515625" style="22" customWidth="1"/>
    <col min="13" max="13" width="20.42578125" style="22" customWidth="1"/>
    <col min="14" max="14" width="20.7109375" style="22" customWidth="1"/>
    <col min="15" max="15" width="17.7109375" style="22" customWidth="1"/>
    <col min="16" max="16" width="19.7109375" style="22" bestFit="1" customWidth="1"/>
  </cols>
  <sheetData>
    <row r="3" spans="3:18" ht="28.5" customHeight="1" x14ac:dyDescent="0.25">
      <c r="C3" s="52" t="s">
        <v>102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</row>
    <row r="4" spans="3:18" ht="21" customHeight="1" x14ac:dyDescent="0.25">
      <c r="C4" s="38" t="s">
        <v>103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</row>
    <row r="5" spans="3:18" ht="15.75" x14ac:dyDescent="0.25">
      <c r="C5" s="47">
        <v>2021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30"/>
      <c r="R5" s="30"/>
    </row>
    <row r="6" spans="3:18" ht="15.75" customHeight="1" x14ac:dyDescent="0.25">
      <c r="C6" s="42" t="s">
        <v>92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30"/>
      <c r="R6" s="30"/>
    </row>
    <row r="7" spans="3:18" ht="15.75" customHeight="1" x14ac:dyDescent="0.25">
      <c r="C7" s="43" t="s">
        <v>77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30"/>
      <c r="R7" s="30"/>
    </row>
    <row r="9" spans="3:18" ht="23.25" customHeight="1" x14ac:dyDescent="0.25">
      <c r="C9" s="5" t="s">
        <v>66</v>
      </c>
      <c r="D9" s="23" t="s">
        <v>79</v>
      </c>
      <c r="E9" s="23" t="s">
        <v>80</v>
      </c>
      <c r="F9" s="23" t="s">
        <v>81</v>
      </c>
      <c r="G9" s="23" t="s">
        <v>82</v>
      </c>
      <c r="H9" s="24" t="s">
        <v>83</v>
      </c>
      <c r="I9" s="23" t="s">
        <v>84</v>
      </c>
      <c r="J9" s="24" t="s">
        <v>85</v>
      </c>
      <c r="K9" s="23" t="s">
        <v>86</v>
      </c>
      <c r="L9" s="23" t="s">
        <v>87</v>
      </c>
      <c r="M9" s="23" t="s">
        <v>88</v>
      </c>
      <c r="N9" s="23" t="s">
        <v>89</v>
      </c>
      <c r="O9" s="24" t="s">
        <v>90</v>
      </c>
      <c r="P9" s="23" t="s">
        <v>78</v>
      </c>
    </row>
    <row r="10" spans="3:18" x14ac:dyDescent="0.25">
      <c r="C10" s="1" t="s">
        <v>0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</row>
    <row r="11" spans="3:18" x14ac:dyDescent="0.25">
      <c r="C11" s="3" t="s">
        <v>1</v>
      </c>
      <c r="D11" s="27">
        <f t="shared" ref="D11:N11" si="0">+D12+D13+D14+D15+D16</f>
        <v>5382347.3700000001</v>
      </c>
      <c r="E11" s="27">
        <f t="shared" si="0"/>
        <v>6159509.7599999998</v>
      </c>
      <c r="F11" s="27">
        <f t="shared" si="0"/>
        <v>7341158.5499999989</v>
      </c>
      <c r="G11" s="27">
        <f t="shared" si="0"/>
        <v>6263750.79</v>
      </c>
      <c r="H11" s="27">
        <f t="shared" si="0"/>
        <v>5563555.6600000001</v>
      </c>
      <c r="I11" s="27">
        <f t="shared" si="0"/>
        <v>5310013.34</v>
      </c>
      <c r="J11" s="27">
        <f t="shared" si="0"/>
        <v>5449092.0200000005</v>
      </c>
      <c r="K11" s="27">
        <f t="shared" si="0"/>
        <v>5787947.0499999998</v>
      </c>
      <c r="L11" s="27">
        <f t="shared" si="0"/>
        <v>10112422.59</v>
      </c>
      <c r="M11" s="27">
        <f t="shared" si="0"/>
        <v>5770805.2000000002</v>
      </c>
      <c r="N11" s="27">
        <f t="shared" si="0"/>
        <v>10947962.780000001</v>
      </c>
      <c r="O11" s="27"/>
      <c r="P11" s="27">
        <f>+D11+E11+F11+G11+H11+I11+J11+K11+L11+M11+N11</f>
        <v>74088565.109999999</v>
      </c>
    </row>
    <row r="12" spans="3:18" x14ac:dyDescent="0.25">
      <c r="C12" s="4" t="s">
        <v>2</v>
      </c>
      <c r="D12" s="22">
        <v>4710879.99</v>
      </c>
      <c r="E12" s="22">
        <v>5433550</v>
      </c>
      <c r="F12" s="22">
        <v>5567972.2699999996</v>
      </c>
      <c r="G12" s="22">
        <v>5590935.7599999998</v>
      </c>
      <c r="H12" s="22">
        <v>4802801.75</v>
      </c>
      <c r="I12" s="22">
        <v>4537129.04</v>
      </c>
      <c r="J12" s="22">
        <v>4738917.4400000004</v>
      </c>
      <c r="K12" s="22">
        <v>5056188.34</v>
      </c>
      <c r="L12" s="22">
        <v>5095228.13</v>
      </c>
      <c r="M12" s="22">
        <v>4994491.33</v>
      </c>
      <c r="N12" s="22">
        <v>10097634.380000001</v>
      </c>
      <c r="P12" s="22">
        <f>SUM(D12:O12)</f>
        <v>60625728.430000007</v>
      </c>
    </row>
    <row r="13" spans="3:18" x14ac:dyDescent="0.25">
      <c r="C13" s="4" t="s">
        <v>3</v>
      </c>
      <c r="D13" s="22">
        <v>0</v>
      </c>
      <c r="E13" s="26">
        <v>65400</v>
      </c>
      <c r="F13" s="22">
        <v>1112626.52</v>
      </c>
      <c r="G13" s="22">
        <v>3200</v>
      </c>
      <c r="H13" s="22">
        <v>119563.54</v>
      </c>
      <c r="I13" s="22">
        <v>105889.37</v>
      </c>
      <c r="J13" s="22">
        <v>51200</v>
      </c>
      <c r="K13" s="22">
        <v>51200</v>
      </c>
      <c r="L13" s="22">
        <v>4316570</v>
      </c>
      <c r="M13" s="22">
        <v>67446.47</v>
      </c>
      <c r="N13" s="22">
        <v>61000</v>
      </c>
      <c r="P13" s="22">
        <f>SUM(E13:O13)</f>
        <v>5954095.8999999994</v>
      </c>
    </row>
    <row r="14" spans="3:18" x14ac:dyDescent="0.25">
      <c r="C14" s="4" t="s">
        <v>4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P14" s="22">
        <v>0</v>
      </c>
      <c r="Q14" s="14"/>
    </row>
    <row r="15" spans="3:18" x14ac:dyDescent="0.25">
      <c r="C15" s="4" t="s">
        <v>5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5000</v>
      </c>
      <c r="N15" s="22">
        <v>5000</v>
      </c>
      <c r="P15" s="22">
        <f t="shared" ref="P15:P36" si="1">SUM(D15:O15)</f>
        <v>10000</v>
      </c>
    </row>
    <row r="16" spans="3:18" x14ac:dyDescent="0.25">
      <c r="C16" s="4" t="s">
        <v>6</v>
      </c>
      <c r="D16" s="22">
        <v>671467.38</v>
      </c>
      <c r="E16" s="22">
        <v>660559.76</v>
      </c>
      <c r="F16" s="22">
        <v>660559.76</v>
      </c>
      <c r="G16" s="22">
        <v>669615.03</v>
      </c>
      <c r="H16" s="22">
        <v>641190.37</v>
      </c>
      <c r="I16" s="22">
        <v>666994.93000000005</v>
      </c>
      <c r="J16" s="22">
        <v>658974.57999999996</v>
      </c>
      <c r="K16" s="22">
        <v>680558.71</v>
      </c>
      <c r="L16" s="22">
        <v>700624.46</v>
      </c>
      <c r="M16" s="22">
        <v>703867.4</v>
      </c>
      <c r="N16" s="22">
        <v>784328.4</v>
      </c>
      <c r="P16" s="22">
        <f t="shared" si="1"/>
        <v>7498740.7800000012</v>
      </c>
    </row>
    <row r="17" spans="3:16" x14ac:dyDescent="0.25">
      <c r="C17" s="3" t="s">
        <v>7</v>
      </c>
      <c r="D17" s="27">
        <f>+D18+D19+D20+D21+D22+D23+D24+D25+D26</f>
        <v>41699.14</v>
      </c>
      <c r="E17" s="27">
        <f>+E18+E19+E20+E21+E22+E23+E24+E25+E26</f>
        <v>716206.8</v>
      </c>
      <c r="F17" s="27">
        <f>+F18+F19+F20+F21+F22+F23+F24+F25+F26</f>
        <v>628798.51</v>
      </c>
      <c r="G17" s="27">
        <f>+G18+G19+G20+G21+G22+G23+G24+G25</f>
        <v>178641.61</v>
      </c>
      <c r="H17" s="27">
        <f>+H18+H19+H20+H21+H22+H23+H24+H25+H26</f>
        <v>223911.87</v>
      </c>
      <c r="I17" s="27">
        <f>+I18+I19+I20+I21+I22+I23+I24+I25+I26</f>
        <v>680912.73</v>
      </c>
      <c r="J17" s="27">
        <f>+J18+J19+J20+J21+J22+J23+J24+J25</f>
        <v>1397045.3</v>
      </c>
      <c r="K17" s="27">
        <f>+K18+K19+K20+K21+K22+K23+K24+K25+K26</f>
        <v>947541.42</v>
      </c>
      <c r="L17" s="27">
        <f>+L18+L19+L20+L21+L22+L23+L24+L25+L26</f>
        <v>849328.18</v>
      </c>
      <c r="M17" s="27">
        <f>+M18+M19+M20+M21+M22+M23+M24+M25+M26</f>
        <v>893864.13</v>
      </c>
      <c r="N17" s="27">
        <f>+N18+N19+N20+N21+N22+N23+N24+N25+N26</f>
        <v>1121523.48</v>
      </c>
      <c r="P17" s="27">
        <f t="shared" si="1"/>
        <v>7679473.1699999999</v>
      </c>
    </row>
    <row r="18" spans="3:16" x14ac:dyDescent="0.25">
      <c r="C18" s="4" t="s">
        <v>8</v>
      </c>
      <c r="D18" s="22">
        <v>35199.870000000003</v>
      </c>
      <c r="E18" s="22">
        <v>124907.38</v>
      </c>
      <c r="F18" s="22">
        <v>238519.54</v>
      </c>
      <c r="G18" s="22">
        <v>154327.34</v>
      </c>
      <c r="H18" s="22">
        <v>133915.38</v>
      </c>
      <c r="I18" s="22">
        <v>121841.71</v>
      </c>
      <c r="J18" s="22">
        <v>968651.7</v>
      </c>
      <c r="K18" s="22">
        <v>667432.87</v>
      </c>
      <c r="L18" s="22">
        <v>582767.51</v>
      </c>
      <c r="M18" s="22">
        <v>606227.86</v>
      </c>
      <c r="N18" s="22">
        <v>509151.1</v>
      </c>
      <c r="P18" s="22">
        <f t="shared" si="1"/>
        <v>4142942.26</v>
      </c>
    </row>
    <row r="19" spans="3:16" x14ac:dyDescent="0.25">
      <c r="C19" s="4" t="s">
        <v>9</v>
      </c>
      <c r="D19" s="22">
        <v>0</v>
      </c>
      <c r="E19" s="22">
        <v>162955.20000000001</v>
      </c>
      <c r="F19" s="22">
        <v>0</v>
      </c>
      <c r="G19" s="22">
        <v>10000</v>
      </c>
      <c r="H19" s="22">
        <v>0</v>
      </c>
      <c r="I19" s="22">
        <v>18876.57</v>
      </c>
      <c r="J19" s="22">
        <v>28930.06</v>
      </c>
      <c r="K19" s="22">
        <v>223346.91</v>
      </c>
      <c r="L19" s="22">
        <v>0</v>
      </c>
      <c r="M19" s="22">
        <v>79316.639999999999</v>
      </c>
      <c r="N19" s="22">
        <v>235944.51</v>
      </c>
      <c r="P19" s="22">
        <f t="shared" si="1"/>
        <v>759369.89</v>
      </c>
    </row>
    <row r="20" spans="3:16" x14ac:dyDescent="0.25">
      <c r="C20" s="4" t="s">
        <v>10</v>
      </c>
      <c r="D20" s="22">
        <v>0</v>
      </c>
      <c r="E20" s="22">
        <v>0</v>
      </c>
      <c r="G20" s="22">
        <v>0</v>
      </c>
      <c r="H20" s="22">
        <v>0</v>
      </c>
      <c r="I20" s="22">
        <v>36250</v>
      </c>
      <c r="J20" s="22">
        <v>0</v>
      </c>
      <c r="K20" s="22">
        <v>0</v>
      </c>
      <c r="L20" s="22">
        <v>129000</v>
      </c>
      <c r="M20" s="22">
        <v>0</v>
      </c>
      <c r="N20" s="22">
        <v>127950</v>
      </c>
      <c r="P20" s="22">
        <f t="shared" si="1"/>
        <v>293200</v>
      </c>
    </row>
    <row r="21" spans="3:16" x14ac:dyDescent="0.25">
      <c r="C21" s="4" t="s">
        <v>11</v>
      </c>
      <c r="D21" s="22">
        <v>0</v>
      </c>
      <c r="E21" s="22">
        <v>0</v>
      </c>
      <c r="F21" s="22">
        <v>7355</v>
      </c>
      <c r="G21" s="22">
        <v>0</v>
      </c>
      <c r="H21" s="22">
        <v>0</v>
      </c>
      <c r="I21" s="22">
        <v>4100</v>
      </c>
      <c r="J21" s="22">
        <v>0</v>
      </c>
      <c r="K21" s="22">
        <v>0</v>
      </c>
      <c r="L21" s="22">
        <v>11941</v>
      </c>
      <c r="M21" s="22">
        <v>-6391</v>
      </c>
      <c r="N21" s="22">
        <v>9701</v>
      </c>
      <c r="P21" s="22">
        <f t="shared" si="1"/>
        <v>26706</v>
      </c>
    </row>
    <row r="22" spans="3:16" x14ac:dyDescent="0.25">
      <c r="C22" s="4" t="s">
        <v>12</v>
      </c>
      <c r="D22" s="22">
        <v>0</v>
      </c>
      <c r="E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6173.76</v>
      </c>
      <c r="L22" s="22">
        <v>0</v>
      </c>
      <c r="M22" s="22">
        <v>0</v>
      </c>
      <c r="N22" s="22">
        <v>0</v>
      </c>
      <c r="P22" s="22">
        <f t="shared" si="1"/>
        <v>6173.76</v>
      </c>
    </row>
    <row r="23" spans="3:16" x14ac:dyDescent="0.25">
      <c r="C23" s="4" t="s">
        <v>13</v>
      </c>
      <c r="D23" s="22">
        <v>6499.27</v>
      </c>
      <c r="E23" s="22">
        <v>400200.22</v>
      </c>
      <c r="F23" s="22">
        <v>13724.27</v>
      </c>
      <c r="G23" s="22">
        <v>14314.27</v>
      </c>
      <c r="H23" s="22">
        <v>28343.59</v>
      </c>
      <c r="I23" s="22">
        <v>14890.63</v>
      </c>
      <c r="J23" s="22">
        <v>329383.53999999998</v>
      </c>
      <c r="K23" s="22">
        <v>15543.63</v>
      </c>
      <c r="L23" s="22">
        <v>15543.63</v>
      </c>
      <c r="M23" s="22">
        <v>23073.63</v>
      </c>
      <c r="N23" s="22">
        <v>7665.63</v>
      </c>
      <c r="P23" s="22">
        <f t="shared" si="1"/>
        <v>869182.31</v>
      </c>
    </row>
    <row r="24" spans="3:16" x14ac:dyDescent="0.25">
      <c r="C24" s="4" t="s">
        <v>14</v>
      </c>
      <c r="D24" s="22">
        <v>0</v>
      </c>
      <c r="E24" s="22">
        <v>27494</v>
      </c>
      <c r="F24" s="22">
        <v>247899.7</v>
      </c>
      <c r="G24" s="22">
        <v>0</v>
      </c>
      <c r="H24" s="22">
        <v>0</v>
      </c>
      <c r="I24" s="22">
        <v>462560</v>
      </c>
      <c r="J24" s="22">
        <v>66080</v>
      </c>
      <c r="K24" s="22">
        <v>33274.25</v>
      </c>
      <c r="L24" s="22">
        <v>105286</v>
      </c>
      <c r="M24" s="22">
        <v>191637</v>
      </c>
      <c r="N24" s="22">
        <v>112225.08</v>
      </c>
      <c r="P24" s="22">
        <f t="shared" si="1"/>
        <v>1246456.03</v>
      </c>
    </row>
    <row r="25" spans="3:16" x14ac:dyDescent="0.25">
      <c r="C25" s="4" t="s">
        <v>15</v>
      </c>
      <c r="D25" s="22">
        <v>0</v>
      </c>
      <c r="E25" s="22">
        <v>650</v>
      </c>
      <c r="F25" s="22">
        <v>121300</v>
      </c>
      <c r="G25" s="22">
        <v>0</v>
      </c>
      <c r="H25" s="22">
        <v>61652.9</v>
      </c>
      <c r="I25" s="22">
        <v>22393.82</v>
      </c>
      <c r="J25" s="22">
        <v>4000</v>
      </c>
      <c r="K25" s="22">
        <v>0</v>
      </c>
      <c r="L25" s="22">
        <v>1427.04</v>
      </c>
      <c r="M25" s="22">
        <v>0</v>
      </c>
      <c r="N25" s="22">
        <v>117734.16</v>
      </c>
      <c r="P25" s="22">
        <f t="shared" si="1"/>
        <v>329157.92000000004</v>
      </c>
    </row>
    <row r="26" spans="3:16" x14ac:dyDescent="0.25">
      <c r="C26" s="4" t="s">
        <v>16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1770</v>
      </c>
      <c r="L26" s="22">
        <v>3363</v>
      </c>
      <c r="M26" s="22">
        <v>0</v>
      </c>
      <c r="N26" s="22">
        <v>1152</v>
      </c>
      <c r="P26" s="22">
        <f t="shared" si="1"/>
        <v>6285</v>
      </c>
    </row>
    <row r="27" spans="3:16" x14ac:dyDescent="0.25">
      <c r="C27" s="3" t="s">
        <v>17</v>
      </c>
      <c r="D27" s="22">
        <v>0</v>
      </c>
      <c r="E27" s="27">
        <f>+E28+E29+E30+E31+E32+E33+E34+E35</f>
        <v>306232</v>
      </c>
      <c r="F27" s="27">
        <f t="shared" ref="F27:O27" si="2">+F28+F29+F30+F31+F32+F33+F34+F35</f>
        <v>1018277.44</v>
      </c>
      <c r="G27" s="27">
        <f t="shared" si="2"/>
        <v>895724.73</v>
      </c>
      <c r="H27" s="27">
        <f t="shared" si="2"/>
        <v>671621.49</v>
      </c>
      <c r="I27" s="27">
        <f t="shared" si="2"/>
        <v>216052.06</v>
      </c>
      <c r="J27" s="27">
        <f t="shared" si="2"/>
        <v>241772.4</v>
      </c>
      <c r="K27" s="27">
        <f t="shared" si="2"/>
        <v>344005.9</v>
      </c>
      <c r="L27" s="27">
        <f t="shared" si="2"/>
        <v>512152.3</v>
      </c>
      <c r="M27" s="27">
        <f t="shared" si="2"/>
        <v>888106.7</v>
      </c>
      <c r="N27" s="27">
        <f>+N28+N29+N30+N31+N32+N33+N34+N35+N36</f>
        <v>615759.65</v>
      </c>
      <c r="O27" s="22">
        <f t="shared" si="2"/>
        <v>0</v>
      </c>
      <c r="P27" s="27">
        <f t="shared" si="1"/>
        <v>5709704.6700000009</v>
      </c>
    </row>
    <row r="28" spans="3:16" x14ac:dyDescent="0.25">
      <c r="C28" s="4" t="s">
        <v>18</v>
      </c>
      <c r="D28" s="22">
        <v>0</v>
      </c>
      <c r="E28" s="22">
        <v>7584</v>
      </c>
      <c r="F28" s="22">
        <v>52932</v>
      </c>
      <c r="G28" s="22">
        <v>89308.6</v>
      </c>
      <c r="H28" s="22">
        <v>221805.76</v>
      </c>
      <c r="I28" s="22">
        <v>14481.58</v>
      </c>
      <c r="J28" s="22">
        <v>11376</v>
      </c>
      <c r="K28" s="22">
        <v>9744</v>
      </c>
      <c r="L28" s="22">
        <v>58975.93</v>
      </c>
      <c r="M28" s="22">
        <v>108028.3</v>
      </c>
      <c r="N28" s="22">
        <v>39996</v>
      </c>
      <c r="P28" s="22">
        <f t="shared" si="1"/>
        <v>614232.17000000004</v>
      </c>
    </row>
    <row r="29" spans="3:16" x14ac:dyDescent="0.25">
      <c r="C29" s="4" t="s">
        <v>19</v>
      </c>
      <c r="D29" s="22">
        <v>0</v>
      </c>
      <c r="E29" s="22">
        <v>0</v>
      </c>
      <c r="F29" s="22">
        <v>9400</v>
      </c>
      <c r="G29" s="22">
        <v>460.2</v>
      </c>
      <c r="H29" s="22">
        <v>23128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5616.8</v>
      </c>
      <c r="P29" s="22">
        <f t="shared" si="1"/>
        <v>38605</v>
      </c>
    </row>
    <row r="30" spans="3:16" x14ac:dyDescent="0.25">
      <c r="C30" s="4" t="s">
        <v>20</v>
      </c>
      <c r="D30" s="22">
        <v>0</v>
      </c>
      <c r="E30" s="22">
        <v>0</v>
      </c>
      <c r="F30" s="22">
        <v>153034.20000000001</v>
      </c>
      <c r="G30" s="22">
        <v>199656</v>
      </c>
      <c r="H30" s="22">
        <v>0</v>
      </c>
      <c r="I30" s="22">
        <v>0</v>
      </c>
      <c r="J30" s="22">
        <v>80712</v>
      </c>
      <c r="K30" s="22">
        <v>0</v>
      </c>
      <c r="L30" s="22">
        <v>200</v>
      </c>
      <c r="M30" s="22">
        <v>0</v>
      </c>
      <c r="N30" s="22">
        <v>17546</v>
      </c>
      <c r="P30" s="22">
        <f t="shared" si="1"/>
        <v>451148.2</v>
      </c>
    </row>
    <row r="31" spans="3:16" x14ac:dyDescent="0.25">
      <c r="C31" s="4" t="s">
        <v>21</v>
      </c>
      <c r="D31" s="22">
        <v>0</v>
      </c>
      <c r="E31" s="22">
        <v>0</v>
      </c>
      <c r="F31" s="22">
        <v>12499.98</v>
      </c>
      <c r="G31" s="22">
        <v>0</v>
      </c>
      <c r="H31" s="22">
        <v>0</v>
      </c>
      <c r="I31" s="22">
        <v>4005.65</v>
      </c>
      <c r="J31" s="22">
        <v>0</v>
      </c>
      <c r="K31" s="22">
        <v>0</v>
      </c>
      <c r="L31" s="22">
        <v>82411.72</v>
      </c>
      <c r="M31" s="22">
        <v>-79511.06</v>
      </c>
      <c r="N31" s="22">
        <v>2033.36</v>
      </c>
      <c r="P31" s="22">
        <f t="shared" si="1"/>
        <v>21439.650000000009</v>
      </c>
    </row>
    <row r="32" spans="3:16" x14ac:dyDescent="0.25">
      <c r="C32" s="4" t="s">
        <v>22</v>
      </c>
      <c r="D32" s="22">
        <v>0</v>
      </c>
      <c r="E32" s="22">
        <v>0</v>
      </c>
      <c r="F32" s="22">
        <v>43048.44</v>
      </c>
      <c r="G32" s="22">
        <v>11446</v>
      </c>
      <c r="H32" s="22">
        <v>0</v>
      </c>
      <c r="I32" s="22">
        <v>826</v>
      </c>
      <c r="J32" s="22">
        <v>14160</v>
      </c>
      <c r="K32" s="22">
        <v>0</v>
      </c>
      <c r="L32" s="22">
        <v>0</v>
      </c>
      <c r="M32" s="22">
        <v>0</v>
      </c>
      <c r="N32" s="22">
        <v>20732.599999999999</v>
      </c>
      <c r="P32" s="22">
        <f t="shared" si="1"/>
        <v>90213.040000000008</v>
      </c>
    </row>
    <row r="33" spans="3:16" x14ac:dyDescent="0.25">
      <c r="C33" s="4" t="s">
        <v>23</v>
      </c>
      <c r="D33" s="22">
        <v>0</v>
      </c>
      <c r="E33" s="22">
        <v>0</v>
      </c>
      <c r="F33" s="22">
        <v>1253.1600000000001</v>
      </c>
      <c r="G33" s="22">
        <v>18700.169999999998</v>
      </c>
      <c r="H33" s="22">
        <v>84960</v>
      </c>
      <c r="I33" s="22">
        <v>1922</v>
      </c>
      <c r="J33" s="22">
        <v>0</v>
      </c>
      <c r="K33" s="22">
        <v>0</v>
      </c>
      <c r="L33" s="22">
        <v>13806.85</v>
      </c>
      <c r="M33" s="22">
        <v>34097.370000000003</v>
      </c>
      <c r="N33" s="22">
        <v>53522.11</v>
      </c>
      <c r="P33" s="22">
        <f t="shared" si="1"/>
        <v>208261.66000000003</v>
      </c>
    </row>
    <row r="34" spans="3:16" x14ac:dyDescent="0.25">
      <c r="C34" s="4" t="s">
        <v>24</v>
      </c>
      <c r="D34" s="22">
        <v>0</v>
      </c>
      <c r="E34" s="22">
        <v>211800</v>
      </c>
      <c r="F34" s="22">
        <v>123328.47</v>
      </c>
      <c r="G34" s="22">
        <v>415435.21</v>
      </c>
      <c r="H34" s="22">
        <v>313613.61</v>
      </c>
      <c r="I34" s="22">
        <v>127247.59</v>
      </c>
      <c r="J34" s="22">
        <v>95900</v>
      </c>
      <c r="K34" s="22">
        <v>110800</v>
      </c>
      <c r="L34" s="22">
        <v>321941.8</v>
      </c>
      <c r="M34" s="22">
        <v>516424.5</v>
      </c>
      <c r="N34" s="22">
        <v>214672.4</v>
      </c>
      <c r="P34" s="22">
        <f t="shared" si="1"/>
        <v>2451163.58</v>
      </c>
    </row>
    <row r="35" spans="3:16" x14ac:dyDescent="0.25">
      <c r="C35" s="4" t="s">
        <v>25</v>
      </c>
      <c r="D35" s="22">
        <v>0</v>
      </c>
      <c r="E35" s="22">
        <v>86848</v>
      </c>
      <c r="F35" s="22">
        <v>622781.18999999994</v>
      </c>
      <c r="G35" s="22">
        <v>160718.54999999999</v>
      </c>
      <c r="H35" s="22">
        <v>28114.12</v>
      </c>
      <c r="I35" s="22">
        <v>67569.240000000005</v>
      </c>
      <c r="J35" s="22">
        <v>39624.400000000001</v>
      </c>
      <c r="K35" s="22">
        <v>223461.9</v>
      </c>
      <c r="L35" s="22">
        <v>34816</v>
      </c>
      <c r="M35" s="22">
        <v>309067.59000000003</v>
      </c>
      <c r="N35" s="22">
        <v>0</v>
      </c>
      <c r="P35" s="22">
        <f t="shared" si="1"/>
        <v>1573000.99</v>
      </c>
    </row>
    <row r="36" spans="3:16" x14ac:dyDescent="0.25">
      <c r="C36" s="4" t="s">
        <v>26</v>
      </c>
      <c r="D36" s="22">
        <v>0</v>
      </c>
      <c r="E36" s="22">
        <v>0</v>
      </c>
      <c r="G36" s="22">
        <v>0</v>
      </c>
      <c r="J36" s="22">
        <v>0</v>
      </c>
      <c r="N36" s="22">
        <v>261640.38</v>
      </c>
      <c r="P36" s="22">
        <f t="shared" si="1"/>
        <v>261640.38</v>
      </c>
    </row>
    <row r="37" spans="3:16" x14ac:dyDescent="0.25">
      <c r="C37" s="3" t="s">
        <v>27</v>
      </c>
      <c r="D37" s="22">
        <v>0</v>
      </c>
      <c r="E37" s="22">
        <v>0</v>
      </c>
      <c r="F37" s="27">
        <f>+F38+F39+F40+F41+F42+F43+F44+F45</f>
        <v>30000</v>
      </c>
      <c r="G37" s="27">
        <f t="shared" ref="G37:O37" si="3">+G38+G39+G40+G41+G42+G43+G44+G45</f>
        <v>0</v>
      </c>
      <c r="H37" s="27">
        <f t="shared" si="3"/>
        <v>0</v>
      </c>
      <c r="I37" s="27">
        <f t="shared" si="3"/>
        <v>10000</v>
      </c>
      <c r="J37" s="27">
        <f>+J38</f>
        <v>-10000</v>
      </c>
      <c r="K37" s="27">
        <f t="shared" si="3"/>
        <v>0</v>
      </c>
      <c r="L37" s="22">
        <f t="shared" si="3"/>
        <v>0</v>
      </c>
      <c r="M37" s="22">
        <f t="shared" si="3"/>
        <v>0</v>
      </c>
      <c r="N37" s="22">
        <f t="shared" si="3"/>
        <v>0</v>
      </c>
      <c r="O37" s="22">
        <f t="shared" si="3"/>
        <v>0</v>
      </c>
      <c r="P37" s="22">
        <f>SUM(F37:O37)</f>
        <v>30000</v>
      </c>
    </row>
    <row r="38" spans="3:16" x14ac:dyDescent="0.25">
      <c r="C38" s="4" t="s">
        <v>28</v>
      </c>
      <c r="D38" s="22">
        <v>0</v>
      </c>
      <c r="E38" s="22">
        <v>0</v>
      </c>
      <c r="F38" s="22">
        <v>30000</v>
      </c>
      <c r="G38" s="22">
        <v>0</v>
      </c>
      <c r="H38" s="27">
        <f t="shared" ref="H38" si="4">+H39+H40+H41+H42+H43+H44+H45+H46</f>
        <v>0</v>
      </c>
      <c r="I38" s="22">
        <v>10000</v>
      </c>
      <c r="J38" s="22">
        <v>-10000</v>
      </c>
      <c r="K38" s="22">
        <v>0</v>
      </c>
      <c r="L38" s="22">
        <f t="shared" ref="L38" si="5">+L39+L40+L41+L42+L43+L44+L45+L46</f>
        <v>0</v>
      </c>
      <c r="M38" s="22">
        <v>0</v>
      </c>
      <c r="N38" s="22">
        <v>0</v>
      </c>
      <c r="O38" s="22">
        <v>0</v>
      </c>
      <c r="P38" s="22">
        <f>SUM(F38:O38)</f>
        <v>30000</v>
      </c>
    </row>
    <row r="39" spans="3:16" x14ac:dyDescent="0.25">
      <c r="C39" s="4" t="s">
        <v>29</v>
      </c>
      <c r="D39" s="22">
        <v>0</v>
      </c>
      <c r="E39" s="22">
        <v>0</v>
      </c>
      <c r="F39" s="22">
        <v>0</v>
      </c>
      <c r="G39" s="22">
        <v>0</v>
      </c>
      <c r="H39" s="27">
        <f t="shared" ref="H39" si="6">+H40+H41+H42+H43+H44+H45+H46+H47</f>
        <v>0</v>
      </c>
      <c r="I39" s="22">
        <v>0</v>
      </c>
      <c r="J39" s="22">
        <v>0</v>
      </c>
      <c r="K39" s="22">
        <v>0</v>
      </c>
      <c r="L39" s="22">
        <f t="shared" ref="L39" si="7">+L40+L41+L42+L43+L44+L45+L46+L47</f>
        <v>0</v>
      </c>
      <c r="M39" s="22">
        <v>0</v>
      </c>
      <c r="N39" s="22">
        <v>0</v>
      </c>
      <c r="O39" s="22">
        <v>0</v>
      </c>
      <c r="P39" s="22">
        <v>0</v>
      </c>
    </row>
    <row r="40" spans="3:16" x14ac:dyDescent="0.25">
      <c r="C40" s="4" t="s">
        <v>30</v>
      </c>
      <c r="D40" s="22">
        <v>0</v>
      </c>
      <c r="E40" s="22">
        <v>0</v>
      </c>
      <c r="F40" s="22">
        <v>0</v>
      </c>
      <c r="G40" s="22">
        <v>0</v>
      </c>
      <c r="H40" s="27">
        <f t="shared" ref="H40" si="8">+H41+H42+H43+H44+H45+H46+H47+H48</f>
        <v>0</v>
      </c>
      <c r="I40" s="22">
        <v>0</v>
      </c>
      <c r="J40" s="22">
        <v>0</v>
      </c>
      <c r="K40" s="22">
        <v>0</v>
      </c>
      <c r="L40" s="22">
        <f t="shared" ref="L40" si="9">+L41+L42+L43+L44+L45+L46+L47+L48</f>
        <v>0</v>
      </c>
      <c r="M40" s="22">
        <v>0</v>
      </c>
      <c r="N40" s="22">
        <v>0</v>
      </c>
      <c r="O40" s="22">
        <v>0</v>
      </c>
      <c r="P40" s="22">
        <v>0</v>
      </c>
    </row>
    <row r="41" spans="3:16" x14ac:dyDescent="0.25">
      <c r="C41" s="4" t="s">
        <v>31</v>
      </c>
      <c r="D41" s="22">
        <v>0</v>
      </c>
      <c r="E41" s="22">
        <v>0</v>
      </c>
      <c r="F41" s="22">
        <v>0</v>
      </c>
      <c r="G41" s="22">
        <v>0</v>
      </c>
      <c r="H41" s="27">
        <f t="shared" ref="H41" si="10">+H42+H43+H44+H45+H46+H47+H48+H49</f>
        <v>0</v>
      </c>
      <c r="I41" s="22">
        <v>0</v>
      </c>
      <c r="J41" s="22">
        <v>0</v>
      </c>
      <c r="K41" s="22">
        <v>0</v>
      </c>
      <c r="L41" s="22">
        <f t="shared" ref="L41" si="11">+L42+L43+L44+L45+L46+L47+L48+L49</f>
        <v>0</v>
      </c>
      <c r="M41" s="22">
        <v>0</v>
      </c>
      <c r="N41" s="22">
        <v>0</v>
      </c>
      <c r="O41" s="22">
        <v>0</v>
      </c>
      <c r="P41" s="22">
        <v>0</v>
      </c>
    </row>
    <row r="42" spans="3:16" x14ac:dyDescent="0.25">
      <c r="C42" s="4" t="s">
        <v>32</v>
      </c>
      <c r="D42" s="22">
        <v>0</v>
      </c>
      <c r="E42" s="22">
        <v>0</v>
      </c>
      <c r="F42" s="22">
        <v>0</v>
      </c>
      <c r="G42" s="22">
        <v>0</v>
      </c>
      <c r="H42" s="27">
        <f t="shared" ref="H42" si="12">+H43+H44+H45+H46+H47+H48+H49+H50</f>
        <v>0</v>
      </c>
      <c r="I42" s="22">
        <v>0</v>
      </c>
      <c r="J42" s="22">
        <v>0</v>
      </c>
      <c r="K42" s="22">
        <v>0</v>
      </c>
      <c r="L42" s="22">
        <f t="shared" ref="L42" si="13">+L43+L44+L45+L46+L47+L48+L49+L50</f>
        <v>0</v>
      </c>
      <c r="M42" s="22">
        <v>0</v>
      </c>
      <c r="N42" s="22">
        <v>0</v>
      </c>
      <c r="O42" s="22">
        <v>0</v>
      </c>
      <c r="P42" s="22">
        <v>0</v>
      </c>
    </row>
    <row r="43" spans="3:16" x14ac:dyDescent="0.25">
      <c r="C43" s="4" t="s">
        <v>33</v>
      </c>
      <c r="D43" s="22">
        <v>0</v>
      </c>
      <c r="E43" s="22">
        <v>0</v>
      </c>
      <c r="F43" s="22">
        <v>0</v>
      </c>
      <c r="G43" s="22">
        <v>0</v>
      </c>
      <c r="H43" s="27">
        <f t="shared" ref="H43" si="14">+H44+H45+H46+H47+H48+H49+H50+H51</f>
        <v>0</v>
      </c>
      <c r="I43" s="22">
        <v>0</v>
      </c>
      <c r="J43" s="22">
        <v>0</v>
      </c>
      <c r="K43" s="22">
        <v>0</v>
      </c>
      <c r="L43" s="22">
        <f t="shared" ref="L43" si="15">+L44+L45+L46+L47+L48+L49+L50+L51</f>
        <v>0</v>
      </c>
      <c r="M43" s="22">
        <v>0</v>
      </c>
      <c r="N43" s="22">
        <v>0</v>
      </c>
      <c r="O43" s="22">
        <v>0</v>
      </c>
      <c r="P43" s="22">
        <v>0</v>
      </c>
    </row>
    <row r="44" spans="3:16" x14ac:dyDescent="0.25">
      <c r="C44" s="4" t="s">
        <v>34</v>
      </c>
      <c r="D44" s="22">
        <v>0</v>
      </c>
      <c r="E44" s="22">
        <v>0</v>
      </c>
      <c r="F44" s="22">
        <v>0</v>
      </c>
      <c r="G44" s="22">
        <v>0</v>
      </c>
      <c r="H44" s="27">
        <f t="shared" ref="H44" si="16">+H45+H46+H47+H48+H49+H50+H51+H52</f>
        <v>0</v>
      </c>
      <c r="I44" s="22">
        <v>0</v>
      </c>
      <c r="J44" s="22">
        <v>0</v>
      </c>
      <c r="K44" s="22">
        <v>0</v>
      </c>
      <c r="L44" s="22">
        <f t="shared" ref="L44" si="17">+L45+L46+L47+L48+L49+L50+L51+L52</f>
        <v>0</v>
      </c>
      <c r="M44" s="22">
        <v>0</v>
      </c>
      <c r="N44" s="22">
        <v>0</v>
      </c>
      <c r="O44" s="22">
        <v>0</v>
      </c>
      <c r="P44" s="22">
        <v>0</v>
      </c>
    </row>
    <row r="45" spans="3:16" x14ac:dyDescent="0.25">
      <c r="C45" s="4" t="s">
        <v>35</v>
      </c>
      <c r="D45" s="22">
        <v>0</v>
      </c>
      <c r="E45" s="22">
        <v>0</v>
      </c>
      <c r="F45" s="22">
        <v>0</v>
      </c>
      <c r="G45" s="22">
        <v>0</v>
      </c>
      <c r="H45" s="27">
        <f t="shared" ref="H45" si="18">+H46+H47+H48+H49+H50+H51+H52+H53</f>
        <v>0</v>
      </c>
      <c r="I45" s="22">
        <v>0</v>
      </c>
      <c r="J45" s="22">
        <v>0</v>
      </c>
      <c r="K45" s="22">
        <v>0</v>
      </c>
      <c r="L45" s="22">
        <f t="shared" ref="L45" si="19">+L46+L47+L48+L49+L50+L51+L52+L53</f>
        <v>0</v>
      </c>
      <c r="M45" s="22">
        <v>0</v>
      </c>
      <c r="N45" s="22">
        <v>0</v>
      </c>
      <c r="O45" s="22">
        <v>0</v>
      </c>
      <c r="P45" s="22">
        <v>0</v>
      </c>
    </row>
    <row r="46" spans="3:16" x14ac:dyDescent="0.25">
      <c r="C46" s="3" t="s">
        <v>36</v>
      </c>
      <c r="D46" s="22">
        <v>0</v>
      </c>
      <c r="E46" s="22">
        <v>0</v>
      </c>
      <c r="F46" s="22">
        <v>0</v>
      </c>
      <c r="G46" s="22">
        <v>0</v>
      </c>
      <c r="H46" s="27">
        <f t="shared" ref="H46" si="20">+H47+H48+H49+H50+H51+H52+H53+H54</f>
        <v>0</v>
      </c>
      <c r="I46" s="22">
        <v>0</v>
      </c>
      <c r="J46" s="22">
        <v>0</v>
      </c>
      <c r="K46" s="22">
        <v>0</v>
      </c>
      <c r="L46" s="22">
        <f t="shared" ref="L46" si="21">+L47+L48+L49+L50+L51+L52+L53+L54</f>
        <v>0</v>
      </c>
      <c r="M46" s="22">
        <v>0</v>
      </c>
      <c r="N46" s="22">
        <v>0</v>
      </c>
      <c r="O46" s="22">
        <v>0</v>
      </c>
      <c r="P46" s="22">
        <v>0</v>
      </c>
    </row>
    <row r="47" spans="3:16" x14ac:dyDescent="0.25">
      <c r="C47" s="4" t="s">
        <v>37</v>
      </c>
      <c r="D47" s="22">
        <v>0</v>
      </c>
      <c r="E47" s="22">
        <v>0</v>
      </c>
      <c r="F47" s="22">
        <v>0</v>
      </c>
      <c r="G47" s="22">
        <v>0</v>
      </c>
      <c r="H47" s="27">
        <f t="shared" ref="H47" si="22">+H48+H49+H50+H51+H52+H53+H54+H55</f>
        <v>0</v>
      </c>
      <c r="I47" s="22">
        <v>0</v>
      </c>
      <c r="J47" s="22">
        <v>0</v>
      </c>
      <c r="K47" s="22">
        <v>0</v>
      </c>
      <c r="L47" s="22">
        <f t="shared" ref="L47" si="23">+L48+L49+L50+L51+L52+L53+L54+L55</f>
        <v>0</v>
      </c>
      <c r="M47" s="22">
        <v>0</v>
      </c>
      <c r="N47" s="22">
        <v>0</v>
      </c>
      <c r="O47" s="22">
        <v>0</v>
      </c>
      <c r="P47" s="22">
        <v>0</v>
      </c>
    </row>
    <row r="48" spans="3:16" x14ac:dyDescent="0.25">
      <c r="C48" s="4" t="s">
        <v>38</v>
      </c>
      <c r="D48" s="22">
        <v>0</v>
      </c>
      <c r="E48" s="22">
        <v>0</v>
      </c>
      <c r="F48" s="22">
        <v>0</v>
      </c>
      <c r="G48" s="22">
        <v>0</v>
      </c>
      <c r="H48" s="27">
        <f t="shared" ref="H48" si="24">+H49+H50+H51+H52+H53+H54+H55+H56</f>
        <v>0</v>
      </c>
      <c r="I48" s="22">
        <v>0</v>
      </c>
      <c r="J48" s="22">
        <v>0</v>
      </c>
      <c r="K48" s="22">
        <v>0</v>
      </c>
      <c r="L48" s="22">
        <f t="shared" ref="L48" si="25">+L49+L50+L51+L52+L53+L54+L55+L56</f>
        <v>0</v>
      </c>
      <c r="M48" s="22">
        <v>0</v>
      </c>
      <c r="N48" s="22">
        <v>0</v>
      </c>
      <c r="O48" s="22">
        <v>0</v>
      </c>
      <c r="P48" s="22">
        <v>0</v>
      </c>
    </row>
    <row r="49" spans="3:16" x14ac:dyDescent="0.25">
      <c r="C49" s="4" t="s">
        <v>39</v>
      </c>
      <c r="D49" s="22">
        <v>0</v>
      </c>
      <c r="E49" s="22">
        <v>0</v>
      </c>
      <c r="F49" s="22">
        <v>0</v>
      </c>
      <c r="G49" s="22">
        <v>0</v>
      </c>
      <c r="H49" s="27">
        <f t="shared" ref="H49" si="26">+H50+H51+H52+H53+H54+H55+H56+H57</f>
        <v>0</v>
      </c>
      <c r="I49" s="22">
        <v>0</v>
      </c>
      <c r="J49" s="22">
        <v>0</v>
      </c>
      <c r="K49" s="22">
        <v>0</v>
      </c>
      <c r="L49" s="22">
        <f t="shared" ref="L49" si="27">+L50+L51+L52+L53+L54+L55+L56+L57</f>
        <v>0</v>
      </c>
      <c r="M49" s="22">
        <v>0</v>
      </c>
      <c r="N49" s="22">
        <v>0</v>
      </c>
      <c r="O49" s="22">
        <v>0</v>
      </c>
      <c r="P49" s="22">
        <v>0</v>
      </c>
    </row>
    <row r="50" spans="3:16" x14ac:dyDescent="0.25">
      <c r="C50" s="4" t="s">
        <v>40</v>
      </c>
      <c r="D50" s="22">
        <v>0</v>
      </c>
      <c r="E50" s="22">
        <v>0</v>
      </c>
      <c r="F50" s="22">
        <v>0</v>
      </c>
      <c r="G50" s="22">
        <v>0</v>
      </c>
      <c r="H50" s="27">
        <f t="shared" ref="H50" si="28">+H51+H52+H53+H54+H55+H56+H57+H58</f>
        <v>0</v>
      </c>
      <c r="I50" s="22">
        <v>0</v>
      </c>
      <c r="J50" s="22">
        <v>0</v>
      </c>
      <c r="K50" s="22">
        <v>0</v>
      </c>
      <c r="L50" s="22">
        <f t="shared" ref="L50" si="29">+L51+L52+L53+L54+L55+L56+L57+L58</f>
        <v>0</v>
      </c>
      <c r="M50" s="22">
        <v>0</v>
      </c>
      <c r="N50" s="22">
        <v>0</v>
      </c>
      <c r="O50" s="22">
        <v>0</v>
      </c>
      <c r="P50" s="22">
        <v>0</v>
      </c>
    </row>
    <row r="51" spans="3:16" x14ac:dyDescent="0.25">
      <c r="C51" s="4" t="s">
        <v>41</v>
      </c>
      <c r="D51" s="22">
        <v>0</v>
      </c>
      <c r="E51" s="22">
        <v>0</v>
      </c>
      <c r="F51" s="22">
        <v>0</v>
      </c>
      <c r="G51" s="22">
        <v>0</v>
      </c>
      <c r="H51" s="27">
        <f t="shared" ref="H51" si="30">+H52+H53+H54+H55+H56+H57+H58+H59</f>
        <v>0</v>
      </c>
      <c r="I51" s="22">
        <v>0</v>
      </c>
      <c r="J51" s="22">
        <v>0</v>
      </c>
      <c r="K51" s="22">
        <v>0</v>
      </c>
      <c r="L51" s="22">
        <f t="shared" ref="L51" si="31">+L52+L53+L54+L55+L56+L57+L58+L59</f>
        <v>0</v>
      </c>
      <c r="M51" s="22">
        <v>0</v>
      </c>
      <c r="N51" s="22">
        <v>0</v>
      </c>
      <c r="O51" s="22">
        <v>0</v>
      </c>
      <c r="P51" s="22">
        <v>0</v>
      </c>
    </row>
    <row r="52" spans="3:16" x14ac:dyDescent="0.25">
      <c r="C52" s="4" t="s">
        <v>42</v>
      </c>
      <c r="D52" s="22">
        <v>0</v>
      </c>
      <c r="E52" s="22">
        <v>0</v>
      </c>
      <c r="F52" s="22">
        <v>0</v>
      </c>
      <c r="G52" s="22">
        <v>0</v>
      </c>
      <c r="H52" s="27">
        <f t="shared" ref="H52" si="32">+H53+H54+H55+H56+H57+H58+H59+H60</f>
        <v>0</v>
      </c>
      <c r="I52" s="22">
        <v>0</v>
      </c>
      <c r="J52" s="22">
        <v>0</v>
      </c>
      <c r="K52" s="22">
        <v>0</v>
      </c>
      <c r="L52" s="22">
        <f t="shared" ref="L52" si="33">+L53+L54+L55+L56+L57+L58+L59+L60</f>
        <v>0</v>
      </c>
      <c r="M52" s="22">
        <v>0</v>
      </c>
      <c r="N52" s="22">
        <v>0</v>
      </c>
      <c r="O52" s="22">
        <v>0</v>
      </c>
      <c r="P52" s="22">
        <v>0</v>
      </c>
    </row>
    <row r="53" spans="3:16" x14ac:dyDescent="0.25">
      <c r="C53" s="3" t="s">
        <v>43</v>
      </c>
      <c r="D53" s="22">
        <v>0</v>
      </c>
      <c r="E53" s="22">
        <v>0</v>
      </c>
      <c r="F53" s="27">
        <f t="shared" ref="F53:N53" si="34">+F54+F55+F56+F57+F58+F59+F60+F61+F62+F63+F64+F65+F67</f>
        <v>31980.01</v>
      </c>
      <c r="G53" s="27">
        <f t="shared" si="34"/>
        <v>245440</v>
      </c>
      <c r="H53" s="27">
        <f t="shared" si="34"/>
        <v>0</v>
      </c>
      <c r="I53" s="27">
        <f t="shared" si="34"/>
        <v>0</v>
      </c>
      <c r="J53" s="27">
        <v>0</v>
      </c>
      <c r="K53" s="27">
        <f t="shared" si="34"/>
        <v>75572.45</v>
      </c>
      <c r="L53" s="27">
        <f t="shared" si="34"/>
        <v>0</v>
      </c>
      <c r="M53" s="27">
        <f t="shared" si="34"/>
        <v>525981.37</v>
      </c>
      <c r="N53" s="27">
        <f t="shared" si="34"/>
        <v>136113.08000000002</v>
      </c>
      <c r="O53" s="27">
        <v>0</v>
      </c>
      <c r="P53" s="27">
        <f>SUM(F53:O53)</f>
        <v>1015086.9100000001</v>
      </c>
    </row>
    <row r="54" spans="3:16" x14ac:dyDescent="0.25">
      <c r="C54" s="4" t="s">
        <v>44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7">
        <v>0</v>
      </c>
      <c r="K54" s="22">
        <v>72032.45</v>
      </c>
      <c r="L54" s="22">
        <v>0</v>
      </c>
      <c r="M54" s="22">
        <v>0</v>
      </c>
      <c r="N54" s="22">
        <v>27022</v>
      </c>
      <c r="O54" s="22">
        <v>0</v>
      </c>
      <c r="P54" s="22">
        <f>SUM(F54:O54)</f>
        <v>99054.45</v>
      </c>
    </row>
    <row r="55" spans="3:16" x14ac:dyDescent="0.25">
      <c r="C55" s="4" t="s">
        <v>45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7">
        <v>0</v>
      </c>
      <c r="K55" s="22">
        <v>0</v>
      </c>
      <c r="L55" s="22">
        <v>0</v>
      </c>
      <c r="M55" s="22">
        <v>525981.37</v>
      </c>
      <c r="N55" s="22">
        <v>0</v>
      </c>
      <c r="O55" s="22">
        <v>0</v>
      </c>
      <c r="P55" s="22">
        <f>SUM(F55:O55)</f>
        <v>525981.37</v>
      </c>
    </row>
    <row r="56" spans="3:16" x14ac:dyDescent="0.25">
      <c r="C56" s="4" t="s">
        <v>46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7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</row>
    <row r="57" spans="3:16" x14ac:dyDescent="0.25">
      <c r="C57" s="4" t="s">
        <v>47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7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</row>
    <row r="58" spans="3:16" x14ac:dyDescent="0.25">
      <c r="C58" s="4" t="s">
        <v>48</v>
      </c>
      <c r="D58" s="22">
        <v>0</v>
      </c>
      <c r="E58" s="22">
        <v>0</v>
      </c>
      <c r="F58" s="22">
        <v>31980.01</v>
      </c>
      <c r="G58" s="22">
        <v>245440</v>
      </c>
      <c r="H58" s="22">
        <v>0</v>
      </c>
      <c r="I58" s="22">
        <v>0</v>
      </c>
      <c r="J58" s="27">
        <v>0</v>
      </c>
      <c r="K58" s="22">
        <v>3540</v>
      </c>
      <c r="L58" s="22">
        <v>0</v>
      </c>
      <c r="M58" s="22">
        <v>0</v>
      </c>
      <c r="N58" s="22">
        <v>0</v>
      </c>
      <c r="O58" s="22">
        <v>0</v>
      </c>
      <c r="P58" s="22">
        <f>SUM(F58:O58)</f>
        <v>280960.01</v>
      </c>
    </row>
    <row r="59" spans="3:16" x14ac:dyDescent="0.25">
      <c r="C59" s="4" t="s">
        <v>49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7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</row>
    <row r="60" spans="3:16" x14ac:dyDescent="0.25">
      <c r="C60" s="4" t="s">
        <v>50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7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</row>
    <row r="61" spans="3:16" x14ac:dyDescent="0.25">
      <c r="C61" s="4" t="s">
        <v>51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7">
        <v>0</v>
      </c>
      <c r="K61" s="22">
        <v>0</v>
      </c>
      <c r="L61" s="22">
        <v>0</v>
      </c>
      <c r="M61" s="22">
        <v>0</v>
      </c>
      <c r="N61" s="22">
        <v>109091.08</v>
      </c>
      <c r="O61" s="22">
        <v>0</v>
      </c>
      <c r="P61" s="22">
        <f>SUM(F61:O61)</f>
        <v>109091.08</v>
      </c>
    </row>
    <row r="62" spans="3:16" x14ac:dyDescent="0.25">
      <c r="C62" s="4" t="s">
        <v>52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7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</row>
    <row r="63" spans="3:16" x14ac:dyDescent="0.25">
      <c r="C63" s="3" t="s">
        <v>53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7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</row>
    <row r="64" spans="3:16" x14ac:dyDescent="0.25">
      <c r="C64" s="4" t="s">
        <v>54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7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</row>
    <row r="65" spans="3:16" x14ac:dyDescent="0.25">
      <c r="C65" s="4" t="s">
        <v>55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7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</row>
    <row r="66" spans="3:16" x14ac:dyDescent="0.25">
      <c r="C66" s="4" t="s">
        <v>56</v>
      </c>
      <c r="D66" s="22">
        <v>0</v>
      </c>
      <c r="E66" s="22">
        <v>0</v>
      </c>
      <c r="F66" s="22">
        <f t="shared" ref="F66:O66" si="35">SUM(F37:F65)</f>
        <v>123960.01999999999</v>
      </c>
      <c r="G66" s="22">
        <f t="shared" si="35"/>
        <v>490880</v>
      </c>
      <c r="H66" s="22">
        <f t="shared" si="35"/>
        <v>0</v>
      </c>
      <c r="I66" s="22">
        <f t="shared" si="35"/>
        <v>20000</v>
      </c>
      <c r="J66" s="22">
        <f t="shared" si="35"/>
        <v>-20000</v>
      </c>
      <c r="K66" s="22">
        <f t="shared" si="35"/>
        <v>151144.9</v>
      </c>
      <c r="L66" s="22">
        <f t="shared" si="35"/>
        <v>0</v>
      </c>
      <c r="M66" s="22">
        <f t="shared" si="35"/>
        <v>1051962.74</v>
      </c>
      <c r="N66" s="22">
        <f t="shared" si="35"/>
        <v>272226.16000000003</v>
      </c>
      <c r="O66" s="22">
        <f t="shared" si="35"/>
        <v>0</v>
      </c>
      <c r="P66" s="22">
        <f>SUM(F66:O66)</f>
        <v>2090173.8200000003</v>
      </c>
    </row>
    <row r="67" spans="3:16" x14ac:dyDescent="0.25">
      <c r="C67" s="4" t="s">
        <v>57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</row>
    <row r="68" spans="3:16" x14ac:dyDescent="0.25">
      <c r="C68" s="3" t="s">
        <v>58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</row>
    <row r="69" spans="3:16" x14ac:dyDescent="0.25">
      <c r="C69" s="4" t="s">
        <v>59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</row>
    <row r="70" spans="3:16" x14ac:dyDescent="0.25">
      <c r="C70" s="4" t="s">
        <v>60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</row>
    <row r="71" spans="3:16" x14ac:dyDescent="0.25">
      <c r="C71" s="3" t="s">
        <v>61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</row>
    <row r="72" spans="3:16" x14ac:dyDescent="0.25">
      <c r="C72" s="4" t="s">
        <v>62</v>
      </c>
      <c r="D72" s="22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</row>
    <row r="73" spans="3:16" x14ac:dyDescent="0.25">
      <c r="C73" s="4" t="s">
        <v>63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</row>
    <row r="74" spans="3:16" x14ac:dyDescent="0.25">
      <c r="C74" s="4" t="s">
        <v>64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</row>
    <row r="75" spans="3:16" x14ac:dyDescent="0.25">
      <c r="C75" s="1" t="s">
        <v>67</v>
      </c>
      <c r="D75" s="22">
        <v>0</v>
      </c>
      <c r="E75" s="22">
        <v>0</v>
      </c>
      <c r="F75" s="22">
        <v>0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</row>
    <row r="76" spans="3:16" x14ac:dyDescent="0.25">
      <c r="C76" s="3" t="s">
        <v>119</v>
      </c>
      <c r="D76" s="22">
        <v>0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</row>
    <row r="77" spans="3:16" x14ac:dyDescent="0.25">
      <c r="C77" s="4" t="s">
        <v>69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</row>
    <row r="78" spans="3:16" x14ac:dyDescent="0.25">
      <c r="C78" s="4" t="s">
        <v>70</v>
      </c>
      <c r="D78" s="22">
        <v>0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  <c r="M78" s="22">
        <v>0</v>
      </c>
      <c r="N78" s="22">
        <v>0</v>
      </c>
      <c r="O78" s="22">
        <v>0</v>
      </c>
      <c r="P78" s="22">
        <v>0</v>
      </c>
    </row>
    <row r="79" spans="3:16" x14ac:dyDescent="0.25">
      <c r="C79" s="3" t="s">
        <v>71</v>
      </c>
      <c r="D79" s="22">
        <v>0</v>
      </c>
      <c r="E79" s="22">
        <v>0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</row>
    <row r="80" spans="3:16" x14ac:dyDescent="0.25">
      <c r="C80" s="4" t="s">
        <v>72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</row>
    <row r="81" spans="3:16" x14ac:dyDescent="0.25">
      <c r="C81" s="4" t="s">
        <v>73</v>
      </c>
      <c r="D81" s="22">
        <v>0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</row>
    <row r="82" spans="3:16" x14ac:dyDescent="0.25">
      <c r="C82" s="3" t="s">
        <v>74</v>
      </c>
      <c r="D82" s="22">
        <v>0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  <c r="P82" s="22">
        <v>0</v>
      </c>
    </row>
    <row r="83" spans="3:16" x14ac:dyDescent="0.25">
      <c r="C83" s="4" t="s">
        <v>75</v>
      </c>
      <c r="D83" s="22">
        <v>0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</row>
    <row r="84" spans="3:16" x14ac:dyDescent="0.25">
      <c r="C84" s="35" t="s">
        <v>65</v>
      </c>
      <c r="D84" s="36">
        <f>+D11+D17</f>
        <v>5424046.5099999998</v>
      </c>
      <c r="E84" s="36">
        <f>+E11+E17+E27</f>
        <v>7181948.5599999996</v>
      </c>
      <c r="F84" s="36">
        <f>+F11+F17+F27+F37+F53</f>
        <v>9050214.5099999979</v>
      </c>
      <c r="G84" s="36">
        <f>+G11+G17+G27+G53</f>
        <v>7583557.1300000008</v>
      </c>
      <c r="H84" s="36">
        <f>+H11+H17+H27</f>
        <v>6459089.0200000005</v>
      </c>
      <c r="I84" s="36">
        <f>+I11+I17+I27+I37</f>
        <v>6216978.1299999999</v>
      </c>
      <c r="J84" s="36">
        <f>+J11+J17+J27+J37</f>
        <v>7077909.7200000007</v>
      </c>
      <c r="K84" s="36">
        <f>+K11+K17+K27+K37+K53</f>
        <v>7155066.8200000003</v>
      </c>
      <c r="L84" s="36">
        <f>+L11+L17+L27</f>
        <v>11473903.07</v>
      </c>
      <c r="M84" s="36">
        <f>+M11+M17+M27+M53</f>
        <v>8078757.4000000004</v>
      </c>
      <c r="N84" s="36">
        <f>+N53+N27+N17+N11</f>
        <v>12821358.990000002</v>
      </c>
      <c r="O84" s="36"/>
      <c r="P84" s="36">
        <f>+D84+E84+F84+G84+H84+I84+J84+K84+L84+M84+N84</f>
        <v>88522829.860000014</v>
      </c>
    </row>
    <row r="90" spans="3:16" x14ac:dyDescent="0.25">
      <c r="C90" t="s">
        <v>107</v>
      </c>
      <c r="K90" s="22" t="s">
        <v>111</v>
      </c>
    </row>
    <row r="91" spans="3:16" x14ac:dyDescent="0.25">
      <c r="C91" s="34" t="s">
        <v>105</v>
      </c>
      <c r="L91" s="22" t="s">
        <v>110</v>
      </c>
    </row>
    <row r="92" spans="3:16" x14ac:dyDescent="0.25">
      <c r="C92" s="33" t="s">
        <v>120</v>
      </c>
      <c r="I92" s="27"/>
      <c r="L92" s="27" t="s">
        <v>108</v>
      </c>
    </row>
    <row r="93" spans="3:16" x14ac:dyDescent="0.25">
      <c r="C93" s="30" t="s">
        <v>106</v>
      </c>
      <c r="L93" s="22" t="s">
        <v>109</v>
      </c>
    </row>
  </sheetData>
  <mergeCells count="5">
    <mergeCell ref="C5:P5"/>
    <mergeCell ref="C6:P6"/>
    <mergeCell ref="C7:P7"/>
    <mergeCell ref="C3:R3"/>
    <mergeCell ref="C4:R4"/>
  </mergeCells>
  <phoneticPr fontId="9" type="noConversion"/>
  <pageMargins left="0.7" right="0.7" top="0.75" bottom="0.75" header="0.3" footer="0.3"/>
  <pageSetup paperSize="5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Alexis Nuñez</cp:lastModifiedBy>
  <cp:lastPrinted>2021-12-09T19:52:10Z</cp:lastPrinted>
  <dcterms:created xsi:type="dcterms:W3CDTF">2021-07-29T18:58:50Z</dcterms:created>
  <dcterms:modified xsi:type="dcterms:W3CDTF">2021-12-28T02:31:11Z</dcterms:modified>
</cp:coreProperties>
</file>