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68" i="1" l="1"/>
  <c r="E56" i="1"/>
  <c r="E54" i="1"/>
  <c r="E21" i="1"/>
  <c r="E73" i="1"/>
  <c r="E77" i="1"/>
  <c r="E55" i="1"/>
  <c r="E117" i="1"/>
  <c r="E121" i="1"/>
  <c r="E109" i="1"/>
  <c r="E108" i="1"/>
  <c r="E101" i="1"/>
  <c r="E95" i="1"/>
  <c r="E92" i="1"/>
  <c r="E91" i="1"/>
  <c r="E90" i="1"/>
  <c r="E88" i="1"/>
  <c r="E83" i="1"/>
  <c r="E79" i="1"/>
  <c r="E71" i="1"/>
  <c r="E69" i="1"/>
  <c r="E62" i="1"/>
  <c r="E61" i="1"/>
  <c r="E60" i="1"/>
  <c r="E57" i="1"/>
  <c r="E30" i="1"/>
  <c r="E22" i="1"/>
</calcChain>
</file>

<file path=xl/sharedStrings.xml><?xml version="1.0" encoding="utf-8"?>
<sst xmlns="http://schemas.openxmlformats.org/spreadsheetml/2006/main" count="132" uniqueCount="132">
  <si>
    <t>EJECUCIÓN PRESUPUESTARIA,  2013</t>
  </si>
  <si>
    <t>(En RD$)</t>
  </si>
  <si>
    <t>RD$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</si>
  <si>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</si>
  <si>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</si>
  <si>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</si>
  <si>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</si>
  <si>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</si>
  <si>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</si>
  <si>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</si>
  <si>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</si>
  <si>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</si>
  <si>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</si>
  <si>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</si>
  <si>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</si>
  <si>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SOBRESUELDOS</t>
  </si>
  <si>
    <t xml:space="preserve">Compensacion por gasto de alimentacion </t>
  </si>
  <si>
    <t>compensacion por horas extraordinarias</t>
  </si>
  <si>
    <t xml:space="preserve">Primas de transporte </t>
  </si>
  <si>
    <t xml:space="preserve">compensacion por resultados </t>
  </si>
  <si>
    <t>HONORARIOS PROFESIONALES Y TÉCNICOS</t>
  </si>
  <si>
    <t>Honorarios por servicios especiales</t>
  </si>
  <si>
    <t>GRATIFICACIONES Y BONIFICACIONES</t>
  </si>
  <si>
    <t>CONTRIBUCIONES A LA SEGURIDAD SOCIAL</t>
  </si>
  <si>
    <t>Contribuciones al seguro de salud</t>
  </si>
  <si>
    <t>Contribuciones al seguro de pensión (TSS)</t>
  </si>
  <si>
    <t>Total Servicios Personales</t>
  </si>
  <si>
    <t>02</t>
  </si>
  <si>
    <t>SERVICIOS NO PERSONALES</t>
  </si>
  <si>
    <t xml:space="preserve">Servicios de comunicaciones </t>
  </si>
  <si>
    <t xml:space="preserve">Servicio telefonico de larga distancia </t>
  </si>
  <si>
    <t xml:space="preserve">Telefono local </t>
  </si>
  <si>
    <t xml:space="preserve">Telefax y correo </t>
  </si>
  <si>
    <t xml:space="preserve">servicio de internet y television por cable </t>
  </si>
  <si>
    <t>SERVICIOS BÁSICOS</t>
  </si>
  <si>
    <t>Electricidad</t>
  </si>
  <si>
    <t>Agua</t>
  </si>
  <si>
    <t>PUBLICIDAD, IMPRESIÓN Y ENCUADERNACIÓN</t>
  </si>
  <si>
    <t>Impresión y encuadernación</t>
  </si>
  <si>
    <t>VIÁTICOS</t>
  </si>
  <si>
    <t>Viáticos dentro del país</t>
  </si>
  <si>
    <t xml:space="preserve">Viaticos fueras del pais </t>
  </si>
  <si>
    <t>TRANSPORTE Y ALMACENAJE</t>
  </si>
  <si>
    <t>Fletes</t>
  </si>
  <si>
    <t>Peajes</t>
  </si>
  <si>
    <t xml:space="preserve">SEGUROS </t>
  </si>
  <si>
    <t xml:space="preserve">Seguros de bienes muebles </t>
  </si>
  <si>
    <t xml:space="preserve">Seguros de personas </t>
  </si>
  <si>
    <t>CONSERVACION REP. MENORES Y CONST. TEMP.</t>
  </si>
  <si>
    <t>Maquinarias y equipos</t>
  </si>
  <si>
    <t>OTROS SERVICIOS NO PERSONALES</t>
  </si>
  <si>
    <t>Comisiones y gastos bancarios</t>
  </si>
  <si>
    <t xml:space="preserve">servicios funerarios y gastos conexos 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</si>
  <si>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</si>
  <si>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</si>
  <si>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</si>
  <si>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</si>
  <si>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</si>
  <si>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 xml:space="preserve">Alimentos para animales </t>
  </si>
  <si>
    <t>Productos agroforestar y pecuarios</t>
  </si>
  <si>
    <t xml:space="preserve">TEXTILES Y SUMINISTRO </t>
  </si>
  <si>
    <t>PRODUCTOS DE PAPEL, CARTÓN E IMPRESOS</t>
  </si>
  <si>
    <t>Papel de escritorio</t>
  </si>
  <si>
    <t>Productos de papel y cartón</t>
  </si>
  <si>
    <t>Productos de artes Graficas(Logos y Letreros)</t>
  </si>
  <si>
    <t xml:space="preserve">Libros, revistas y periodicos </t>
  </si>
  <si>
    <t>COMBUSTIBLES, LUBRICANTES, PRODUCTOS QUÍMICOS Y CONEXOS</t>
  </si>
  <si>
    <t>Combustibles y lubricantes</t>
  </si>
  <si>
    <t>Productos Quimicos y Conexos</t>
  </si>
  <si>
    <t xml:space="preserve">Productos farmaceuticos y conexos 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</si>
  <si>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</si>
  <si>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</si>
  <si>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</si>
  <si>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</si>
  <si>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</si>
  <si>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Y ÚTILES VARIOS</t>
  </si>
  <si>
    <t>Material de limpieza</t>
  </si>
  <si>
    <t>Utiles de escritorio, oficina y enseñanza</t>
  </si>
  <si>
    <t xml:space="preserve">Utiles menores medicos-quirurgicos </t>
  </si>
  <si>
    <t>Productos eléctricos y afines</t>
  </si>
  <si>
    <t>Materiales de Informática</t>
  </si>
  <si>
    <t>Subtotal Materiales y Suministros</t>
  </si>
  <si>
    <t>4</t>
  </si>
  <si>
    <t>TRANSFERENCIAS CORRIENTES</t>
  </si>
  <si>
    <t xml:space="preserve">Transferencias corrientes al sector privado </t>
  </si>
  <si>
    <t xml:space="preserve">Becas y viajes de estudios </t>
  </si>
  <si>
    <t xml:space="preserve">Transferencias corrientes al sector publico </t>
  </si>
  <si>
    <t>Subtotal Transferencias Corrientes</t>
  </si>
  <si>
    <t>06</t>
  </si>
  <si>
    <t>ACTIVOS NO FINANCIEROS</t>
  </si>
  <si>
    <t>Maquinarias y Equipos</t>
  </si>
  <si>
    <t xml:space="preserve">Contruciones y mejoras </t>
  </si>
  <si>
    <t>Subtotal Activos no Financieros</t>
  </si>
  <si>
    <t>Subtotal de Desembolsos</t>
  </si>
  <si>
    <t>BALANCE DISPONIBLE AL CORTE</t>
  </si>
  <si>
    <t>DEPARTAMENTO ADMINISTRATIVO FINANCIERO</t>
  </si>
  <si>
    <t xml:space="preserve">Honorarios profesionales y  tecnicos de nivel profesional </t>
  </si>
  <si>
    <t xml:space="preserve"> </t>
  </si>
  <si>
    <t>Prestaciones Laborales</t>
  </si>
  <si>
    <t xml:space="preserve">Residuos Solidos </t>
  </si>
  <si>
    <t xml:space="preserve">Pasajes </t>
  </si>
  <si>
    <t xml:space="preserve">Alquileres </t>
  </si>
  <si>
    <t xml:space="preserve">Acabados textiles </t>
  </si>
  <si>
    <t xml:space="preserve">Producto de vidrio loza y porcelana </t>
  </si>
  <si>
    <t xml:space="preserve">Producto metalicos </t>
  </si>
  <si>
    <t xml:space="preserve">Minerales </t>
  </si>
  <si>
    <t xml:space="preserve">Maquinaria y equipos de produccion </t>
  </si>
  <si>
    <t xml:space="preserve">PASIVOS FINANCIEROS </t>
  </si>
  <si>
    <t>Otros alquileres</t>
  </si>
  <si>
    <t xml:space="preserve">Utiles de cocina y comedor </t>
  </si>
  <si>
    <t xml:space="preserve">Utiles diversos </t>
  </si>
  <si>
    <t>Equipos y muebles de oficina</t>
  </si>
  <si>
    <t xml:space="preserve">BALANCE DISPONIBLE PARA COMPROMISOS PENDIENTES AL </t>
  </si>
  <si>
    <t xml:space="preserve">Regalia Pascual </t>
  </si>
  <si>
    <t xml:space="preserve">Bonificaciones </t>
  </si>
  <si>
    <t xml:space="preserve">lavanderia, limpieza e higiene </t>
  </si>
  <si>
    <t xml:space="preserve">otros servicios no personales </t>
  </si>
  <si>
    <t>Hilados y telas</t>
  </si>
  <si>
    <t xml:space="preserve">Productos de semento y asbesto </t>
  </si>
  <si>
    <t xml:space="preserve">Cemento, cal y yeso </t>
  </si>
  <si>
    <t xml:space="preserve">Equipos de comunicación y señalamiento </t>
  </si>
  <si>
    <t xml:space="preserve">Equipos varios </t>
  </si>
  <si>
    <t>Pago de vacaciones</t>
  </si>
  <si>
    <t xml:space="preserve">Prendas de vestir </t>
  </si>
  <si>
    <t>Supervision e inspeccion de obras</t>
  </si>
  <si>
    <t>Período del 01/08/2013 al 31/08/2013</t>
  </si>
  <si>
    <t>TOTAL INGRESOS POR PARTIDAS PRESUPUESTARIAS,AGOSTO , 2013</t>
  </si>
  <si>
    <t>Edificaciones</t>
  </si>
  <si>
    <t>Cuotas internacionales</t>
  </si>
  <si>
    <t>Equipos de computacion</t>
  </si>
  <si>
    <t xml:space="preserve">Disminuncion de pasivos con proveedores </t>
  </si>
  <si>
    <t xml:space="preserve">disminuncion de cuentas por pagar internas de corto plazo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</si>
</sst>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73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4" fontId="3" fillId="0" borderId="0" xfId="2" applyFont="1" applyBorder="1"/>
    <xf numFmtId="0" fontId="2" fillId="0" borderId="0" xfId="1" applyFont="1" applyBorder="1" applyAlignment="1">
      <alignment horizontal="left"/>
    </xf>
    <xf numFmtId="164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43" fontId="2" fillId="0" borderId="0" xfId="3" applyFont="1" applyFill="1" applyBorder="1" applyAlignment="1">
      <alignment horizontal="right"/>
    </xf>
    <xf numFmtId="43" fontId="3" fillId="0" borderId="0" xfId="3" applyFont="1" applyFill="1" applyBorder="1" applyAlignment="1">
      <alignment horizontal="right"/>
    </xf>
    <xf numFmtId="165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4" fontId="5" fillId="0" borderId="0" xfId="2" applyFont="1" applyBorder="1" applyAlignment="1">
      <alignment horizontal="center"/>
    </xf>
    <xf numFmtId="164" fontId="8" fillId="0" borderId="0" xfId="2" applyFont="1"/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3" fillId="2" borderId="0" xfId="3" applyFont="1" applyFill="1" applyBorder="1" applyAlignment="1">
      <alignment horizontal="right"/>
    </xf>
    <xf numFmtId="4" fontId="9" fillId="0" borderId="2" xfId="2" applyNumberFormat="1" applyFont="1" applyBorder="1" applyAlignment="1"/>
    <xf numFmtId="4" fontId="10" fillId="0" borderId="0" xfId="2" applyNumberFormat="1" applyFont="1" applyBorder="1" applyAlignment="1"/>
    <xf numFmtId="4" fontId="10" fillId="0" borderId="3" xfId="2" applyNumberFormat="1" applyFont="1" applyBorder="1" applyAlignment="1"/>
    <xf numFmtId="0" fontId="3" fillId="0" borderId="0" xfId="1" applyFont="1" applyBorder="1" applyAlignment="1">
      <alignment horizontal="left"/>
    </xf>
    <xf numFmtId="164" fontId="11" fillId="0" borderId="0" xfId="2" applyFont="1" applyBorder="1"/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4" fontId="2" fillId="0" borderId="0" xfId="4" applyNumberFormat="1" applyFont="1" applyBorder="1">
      <alignment wrapText="1"/>
    </xf>
    <xf numFmtId="0" fontId="3" fillId="0" borderId="0" xfId="1" applyFont="1" applyFill="1" applyBorder="1" applyAlignment="1">
      <alignment horizontal="center"/>
    </xf>
    <xf numFmtId="164" fontId="2" fillId="3" borderId="0" xfId="2" applyFont="1" applyFill="1" applyBorder="1"/>
    <xf numFmtId="43" fontId="2" fillId="3" borderId="0" xfId="3" applyFont="1" applyFill="1" applyBorder="1" applyAlignment="1">
      <alignment horizontal="right"/>
    </xf>
    <xf numFmtId="43" fontId="3" fillId="3" borderId="0" xfId="3" applyFont="1" applyFill="1" applyBorder="1" applyAlignment="1">
      <alignment horizontal="right"/>
    </xf>
    <xf numFmtId="4" fontId="2" fillId="3" borderId="0" xfId="4" applyNumberFormat="1" applyFont="1" applyFill="1" applyBorder="1">
      <alignment wrapText="1"/>
    </xf>
    <xf numFmtId="164" fontId="5" fillId="3" borderId="0" xfId="2" applyFont="1" applyFill="1" applyBorder="1"/>
    <xf numFmtId="43" fontId="0" fillId="0" borderId="0" xfId="0" applyNumberFormat="1" applyFont="1"/>
    <xf numFmtId="0" fontId="3" fillId="0" borderId="0" xfId="1" applyFont="1" applyAlignment="1">
      <alignment horizontal="right"/>
    </xf>
    <xf numFmtId="43" fontId="12" fillId="0" borderId="0" xfId="0" applyNumberFormat="1" applyFont="1"/>
    <xf numFmtId="43" fontId="0" fillId="0" borderId="0" xfId="0" applyNumberFormat="1"/>
    <xf numFmtId="4" fontId="5" fillId="4" borderId="0" xfId="1" applyNumberFormat="1" applyFont="1" applyFill="1"/>
    <xf numFmtId="0" fontId="1" fillId="0" borderId="0" xfId="1" applyFont="1" applyBorder="1"/>
    <xf numFmtId="0" fontId="1" fillId="0" borderId="0" xfId="1" applyFont="1" applyFill="1" applyBorder="1"/>
    <xf numFmtId="0" fontId="2" fillId="4" borderId="0" xfId="1" applyFont="1" applyFill="1" applyBorder="1" applyAlignment="1">
      <alignment horizontal="center"/>
    </xf>
    <xf numFmtId="0" fontId="1" fillId="4" borderId="0" xfId="1" applyFill="1" applyBorder="1" applyAlignment="1">
      <alignment horizontal="center"/>
    </xf>
    <xf numFmtId="0" fontId="5" fillId="4" borderId="0" xfId="1" applyFont="1" applyFill="1" applyBorder="1"/>
    <xf numFmtId="43" fontId="3" fillId="4" borderId="0" xfId="3" applyFont="1" applyFill="1" applyBorder="1" applyAlignment="1">
      <alignment horizontal="right"/>
    </xf>
    <xf numFmtId="43" fontId="2" fillId="4" borderId="0" xfId="3" applyFont="1" applyFill="1" applyBorder="1" applyAlignment="1">
      <alignment horizontal="right"/>
    </xf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5">
    <cellStyle name="Comma_D2006" xfId="2"/>
    <cellStyle name="Millares 2" xfId="3"/>
    <cellStyle name="Normal" xfId="0" builtinId="0"/>
    <cellStyle name="Normal 2" xfId="1"/>
    <cellStyle name="Normal_D2006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142875</xdr:colOff>
          <xdr:row>0</xdr:row>
          <xdr:rowOff>0</xdr:rowOff>
        </xdr:from>
        <xdr:to>
          <xdr:col>4</xdr:col>
          <xdr:colOff>1133475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7"/>
  <sheetViews>
    <sheetView tabSelected="1" topLeftCell="A91" workbookViewId="0">
      <selection activeCell="D131" sqref="D131"/>
    </sheetView>
  </sheetViews>
  <sheetFormatPr baseColWidth="10" defaultRowHeight="15" x14ac:dyDescent="0.25"/>
  <cols>
    <col min="1" max="1" width="7" customWidth="1"/>
    <col min="2" max="2" width="7.7109375" customWidth="1"/>
    <col min="3" max="3" width="13.28515625" customWidth="1"/>
    <col min="4" max="4" width="49.7109375" customWidth="1"/>
    <col min="5" max="5" width="19.7109375" customWidth="1"/>
    <col min="6" max="6" width="21.85546875" customWidth="1"/>
    <col min="8" max="8" width="13.140625" customWidth="1"/>
  </cols>
  <sheetData>
    <row r="1" spans="1:6" x14ac:dyDescent="0.25">
      <c r="A1" s="1"/>
      <c r="B1" s="1"/>
      <c r="C1" s="1"/>
      <c r="D1" s="1"/>
      <c r="E1" s="1"/>
      <c r="F1" s="1"/>
    </row>
    <row r="6" spans="1:6" ht="18" x14ac:dyDescent="0.25">
      <c r="A6" s="70"/>
      <c r="B6" s="70"/>
      <c r="C6" s="70"/>
      <c r="D6" s="70"/>
      <c r="E6" s="70"/>
      <c r="F6" s="70"/>
    </row>
    <row r="7" spans="1:6" x14ac:dyDescent="0.25">
      <c r="A7" s="5"/>
      <c r="B7" s="5"/>
      <c r="C7" s="5"/>
      <c r="D7" s="2"/>
      <c r="E7" s="1"/>
      <c r="F7" s="1"/>
    </row>
    <row r="8" spans="1:6" ht="15.75" x14ac:dyDescent="0.25">
      <c r="A8" s="71" t="s">
        <v>0</v>
      </c>
      <c r="B8" s="71"/>
      <c r="C8" s="71"/>
      <c r="D8" s="71"/>
      <c r="E8" s="71"/>
      <c r="F8" s="71"/>
    </row>
    <row r="9" spans="1:6" ht="15.75" x14ac:dyDescent="0.25">
      <c r="A9" s="71" t="s">
        <v>125</v>
      </c>
      <c r="B9" s="71"/>
      <c r="C9" s="71"/>
      <c r="D9" s="71"/>
      <c r="E9" s="71"/>
      <c r="F9" s="71"/>
    </row>
    <row r="10" spans="1:6" ht="15.75" x14ac:dyDescent="0.25">
      <c r="A10" s="71" t="s">
        <v>1</v>
      </c>
      <c r="B10" s="71"/>
      <c r="C10" s="71"/>
      <c r="D10" s="71"/>
      <c r="E10" s="71"/>
      <c r="F10" s="71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8"/>
      <c r="B12" s="48"/>
      <c r="C12" s="48"/>
      <c r="D12" s="48"/>
      <c r="E12" s="48"/>
      <c r="F12" s="48"/>
    </row>
    <row r="13" spans="1:6" ht="15.75" x14ac:dyDescent="0.25">
      <c r="A13" s="6"/>
      <c r="B13" s="6"/>
      <c r="C13" s="6"/>
      <c r="D13" s="13"/>
      <c r="E13" s="14"/>
      <c r="F13" s="25" t="s">
        <v>2</v>
      </c>
    </row>
    <row r="14" spans="1:6" x14ac:dyDescent="0.25">
      <c r="A14" s="44" t="s">
        <v>112</v>
      </c>
      <c r="B14" s="44"/>
      <c r="C14" s="15"/>
      <c r="D14" s="7"/>
      <c r="E14" s="16"/>
      <c r="F14" s="42"/>
    </row>
    <row r="15" spans="1:6" ht="15.75" thickBot="1" x14ac:dyDescent="0.3">
      <c r="A15" s="44" t="s">
        <v>126</v>
      </c>
      <c r="B15" s="44"/>
      <c r="C15" s="15"/>
      <c r="D15" s="7"/>
      <c r="E15" s="16"/>
      <c r="F15" s="43"/>
    </row>
    <row r="16" spans="1:6" ht="15.75" thickBot="1" x14ac:dyDescent="0.3">
      <c r="A16" s="15"/>
      <c r="B16" s="15"/>
      <c r="C16" s="6"/>
      <c r="D16" s="13"/>
      <c r="E16" s="16"/>
      <c r="F16" s="41">
        <v>0</v>
      </c>
    </row>
    <row r="17" spans="1:6" ht="16.5" thickTop="1" x14ac:dyDescent="0.25">
      <c r="A17" s="15"/>
      <c r="B17" s="6"/>
      <c r="C17" s="6"/>
      <c r="D17" s="13"/>
      <c r="E17" s="16"/>
      <c r="F17" s="22"/>
    </row>
    <row r="18" spans="1:6" ht="15.75" x14ac:dyDescent="0.25">
      <c r="A18" s="72" t="s">
        <v>3</v>
      </c>
      <c r="B18" s="72"/>
      <c r="C18" s="72"/>
      <c r="D18" s="72"/>
      <c r="E18" s="72"/>
      <c r="F18" s="22"/>
    </row>
    <row r="19" spans="1:6" ht="15.75" x14ac:dyDescent="0.25">
      <c r="A19" s="28" t="s">
        <v>4</v>
      </c>
      <c r="B19" s="28" t="s">
        <v>5</v>
      </c>
      <c r="C19" s="28" t="s">
        <v>6</v>
      </c>
      <c r="D19" s="29" t="s">
        <v>7</v>
      </c>
      <c r="E19" s="30">
        <v>2013</v>
      </c>
      <c r="F19" s="14"/>
    </row>
    <row r="20" spans="1:6" ht="15.75" x14ac:dyDescent="0.25">
      <c r="A20" s="31" t="s">
        <v>8</v>
      </c>
      <c r="B20" s="32"/>
      <c r="C20" s="32"/>
      <c r="D20" s="33" t="s">
        <v>9</v>
      </c>
      <c r="E20" s="34"/>
      <c r="F20" s="14"/>
    </row>
    <row r="21" spans="1:6" x14ac:dyDescent="0.25">
      <c r="A21" s="9"/>
      <c r="B21" s="3">
        <v>11</v>
      </c>
      <c r="C21" s="9"/>
      <c r="D21" s="17" t="s">
        <v>10</v>
      </c>
      <c r="E21" s="20">
        <f>1631980+959075+325000</f>
        <v>2916055</v>
      </c>
      <c r="F21" s="14"/>
    </row>
    <row r="22" spans="1:6" x14ac:dyDescent="0.25">
      <c r="A22" s="9"/>
      <c r="B22" s="9"/>
      <c r="C22" s="9">
        <v>111</v>
      </c>
      <c r="D22" s="4" t="s">
        <v>11</v>
      </c>
      <c r="E22" s="21">
        <f>1631980+959075+325000</f>
        <v>2916055</v>
      </c>
      <c r="F22" s="45"/>
    </row>
    <row r="23" spans="1:6" x14ac:dyDescent="0.25">
      <c r="A23" s="9"/>
      <c r="B23" s="9"/>
      <c r="C23" s="9">
        <v>112</v>
      </c>
      <c r="D23" s="4" t="s">
        <v>12</v>
      </c>
      <c r="E23" s="21"/>
      <c r="F23" s="45"/>
    </row>
    <row r="24" spans="1:6" x14ac:dyDescent="0.25">
      <c r="A24" s="9"/>
      <c r="B24" s="3">
        <v>12</v>
      </c>
      <c r="C24" s="9"/>
      <c r="D24" s="17" t="s">
        <v>13</v>
      </c>
      <c r="E24" s="20">
        <v>568396.77</v>
      </c>
      <c r="F24" s="14"/>
    </row>
    <row r="25" spans="1:6" x14ac:dyDescent="0.25">
      <c r="A25" s="9"/>
      <c r="B25" s="9"/>
      <c r="C25" s="9">
        <v>121</v>
      </c>
      <c r="D25" s="4" t="s">
        <v>14</v>
      </c>
      <c r="E25" s="21">
        <v>568396.77</v>
      </c>
      <c r="F25" s="14"/>
    </row>
    <row r="26" spans="1:6" x14ac:dyDescent="0.25">
      <c r="A26" s="3"/>
      <c r="B26" s="3">
        <v>13</v>
      </c>
      <c r="C26" s="3"/>
      <c r="D26" s="17" t="s">
        <v>15</v>
      </c>
      <c r="E26" s="20">
        <v>158149.41</v>
      </c>
      <c r="F26" s="14"/>
    </row>
    <row r="27" spans="1:6" x14ac:dyDescent="0.25">
      <c r="A27" s="3"/>
      <c r="B27" s="3"/>
      <c r="C27" s="9">
        <v>132</v>
      </c>
      <c r="D27" s="4" t="s">
        <v>16</v>
      </c>
      <c r="E27" s="21">
        <v>5000</v>
      </c>
      <c r="F27" s="14"/>
    </row>
    <row r="28" spans="1:6" x14ac:dyDescent="0.25">
      <c r="A28" s="3"/>
      <c r="B28" s="3"/>
      <c r="C28" s="9">
        <v>133</v>
      </c>
      <c r="D28" s="4" t="s">
        <v>17</v>
      </c>
      <c r="E28" s="21">
        <v>9886.91</v>
      </c>
      <c r="F28" s="14"/>
    </row>
    <row r="29" spans="1:6" x14ac:dyDescent="0.25">
      <c r="A29" s="3"/>
      <c r="B29" s="3"/>
      <c r="C29" s="9">
        <v>134</v>
      </c>
      <c r="D29" s="4" t="s">
        <v>18</v>
      </c>
      <c r="E29" s="21">
        <v>92425</v>
      </c>
      <c r="F29" s="14"/>
    </row>
    <row r="30" spans="1:6" x14ac:dyDescent="0.25">
      <c r="A30" s="9"/>
      <c r="B30" s="9"/>
      <c r="C30" s="9">
        <v>138</v>
      </c>
      <c r="D30" s="4" t="s">
        <v>19</v>
      </c>
      <c r="E30" s="21">
        <f>9100+41737.5</f>
        <v>50837.5</v>
      </c>
      <c r="F30" s="14"/>
    </row>
    <row r="31" spans="1:6" x14ac:dyDescent="0.25">
      <c r="A31" s="3"/>
      <c r="B31" s="3">
        <v>15</v>
      </c>
      <c r="C31" s="3"/>
      <c r="D31" s="17" t="s">
        <v>20</v>
      </c>
      <c r="E31" s="20">
        <v>35750</v>
      </c>
      <c r="F31" s="14"/>
    </row>
    <row r="32" spans="1:6" x14ac:dyDescent="0.25">
      <c r="A32" s="3"/>
      <c r="B32" s="3"/>
      <c r="C32" s="9">
        <v>151</v>
      </c>
      <c r="D32" s="4" t="s">
        <v>96</v>
      </c>
      <c r="E32" s="21">
        <v>15000</v>
      </c>
      <c r="F32" s="14"/>
    </row>
    <row r="33" spans="1:6" x14ac:dyDescent="0.25">
      <c r="A33" s="9"/>
      <c r="B33" s="9"/>
      <c r="C33" s="9">
        <v>152</v>
      </c>
      <c r="D33" s="4" t="s">
        <v>21</v>
      </c>
      <c r="E33" s="21">
        <v>20750</v>
      </c>
      <c r="F33" s="14"/>
    </row>
    <row r="34" spans="1:6" x14ac:dyDescent="0.25">
      <c r="A34" s="9"/>
      <c r="B34" s="3">
        <v>18</v>
      </c>
      <c r="C34" s="3"/>
      <c r="D34" s="17" t="s">
        <v>22</v>
      </c>
      <c r="E34" s="20">
        <v>90335.15</v>
      </c>
      <c r="F34" s="14"/>
    </row>
    <row r="35" spans="1:6" x14ac:dyDescent="0.25">
      <c r="A35" s="9"/>
      <c r="B35" s="9"/>
      <c r="C35" s="9">
        <v>181</v>
      </c>
      <c r="D35" s="4" t="s">
        <v>113</v>
      </c>
      <c r="E35" s="21"/>
      <c r="F35" s="14"/>
    </row>
    <row r="36" spans="1:6" x14ac:dyDescent="0.25">
      <c r="A36" s="9"/>
      <c r="B36" s="9"/>
      <c r="C36" s="9">
        <v>182</v>
      </c>
      <c r="D36" s="4" t="s">
        <v>114</v>
      </c>
      <c r="E36" s="21"/>
      <c r="F36" s="14"/>
    </row>
    <row r="37" spans="1:6" x14ac:dyDescent="0.25">
      <c r="A37" s="9"/>
      <c r="B37" s="9"/>
      <c r="C37" s="9">
        <v>183</v>
      </c>
      <c r="D37" s="4" t="s">
        <v>98</v>
      </c>
      <c r="E37" s="21">
        <v>18750</v>
      </c>
      <c r="F37" s="14"/>
    </row>
    <row r="38" spans="1:6" x14ac:dyDescent="0.25">
      <c r="A38" s="9"/>
      <c r="B38" s="9"/>
      <c r="C38" s="9">
        <v>184</v>
      </c>
      <c r="D38" s="4" t="s">
        <v>122</v>
      </c>
      <c r="E38" s="21">
        <v>71585.149999999994</v>
      </c>
      <c r="F38" s="14"/>
    </row>
    <row r="39" spans="1:6" x14ac:dyDescent="0.25">
      <c r="A39" s="8"/>
      <c r="B39" s="8">
        <v>19</v>
      </c>
      <c r="C39" s="8"/>
      <c r="D39" s="7" t="s">
        <v>23</v>
      </c>
      <c r="E39" s="20">
        <v>232675.14</v>
      </c>
      <c r="F39" s="14"/>
    </row>
    <row r="40" spans="1:6" x14ac:dyDescent="0.25">
      <c r="A40" s="8"/>
      <c r="B40" s="8"/>
      <c r="C40" s="18">
        <v>191</v>
      </c>
      <c r="D40" s="13" t="s">
        <v>24</v>
      </c>
      <c r="E40" s="21">
        <v>30605.22</v>
      </c>
      <c r="F40" s="14"/>
    </row>
    <row r="41" spans="1:6" x14ac:dyDescent="0.25">
      <c r="A41" s="10"/>
      <c r="B41" s="10"/>
      <c r="C41" s="10">
        <v>192</v>
      </c>
      <c r="D41" s="13" t="s">
        <v>25</v>
      </c>
      <c r="E41" s="21">
        <v>202069.92</v>
      </c>
      <c r="F41" s="14"/>
    </row>
    <row r="42" spans="1:6" x14ac:dyDescent="0.25">
      <c r="A42" s="10"/>
      <c r="B42" s="10"/>
      <c r="C42" s="10"/>
      <c r="D42" s="7" t="s">
        <v>26</v>
      </c>
      <c r="E42" s="60">
        <v>4001361.47</v>
      </c>
      <c r="F42" s="53"/>
    </row>
    <row r="43" spans="1:6" ht="15.75" x14ac:dyDescent="0.25">
      <c r="A43" s="35" t="s">
        <v>27</v>
      </c>
      <c r="B43" s="36"/>
      <c r="C43" s="36"/>
      <c r="D43" s="37" t="s">
        <v>28</v>
      </c>
      <c r="E43" s="34"/>
      <c r="F43" s="14"/>
    </row>
    <row r="44" spans="1:6" ht="15.75" x14ac:dyDescent="0.25">
      <c r="A44" s="49"/>
      <c r="B44" s="50">
        <v>21</v>
      </c>
      <c r="C44" s="50"/>
      <c r="D44" s="47" t="s">
        <v>29</v>
      </c>
      <c r="E44" s="20">
        <v>40405.379999999997</v>
      </c>
      <c r="F44" s="60"/>
    </row>
    <row r="45" spans="1:6" x14ac:dyDescent="0.25">
      <c r="A45" s="49"/>
      <c r="B45" s="50"/>
      <c r="C45" s="52">
        <v>212</v>
      </c>
      <c r="D45" s="23" t="s">
        <v>30</v>
      </c>
      <c r="E45" s="21">
        <v>1072.94</v>
      </c>
      <c r="F45" s="14"/>
    </row>
    <row r="46" spans="1:6" x14ac:dyDescent="0.25">
      <c r="A46" s="49"/>
      <c r="B46" s="50"/>
      <c r="C46" s="52">
        <v>213</v>
      </c>
      <c r="D46" s="23" t="s">
        <v>31</v>
      </c>
      <c r="E46" s="21">
        <v>24772.44</v>
      </c>
      <c r="F46" s="14"/>
    </row>
    <row r="47" spans="1:6" x14ac:dyDescent="0.25">
      <c r="A47" s="49"/>
      <c r="B47" s="50"/>
      <c r="C47" s="52">
        <v>214</v>
      </c>
      <c r="D47" s="23" t="s">
        <v>32</v>
      </c>
      <c r="E47" s="21"/>
      <c r="F47" s="14"/>
    </row>
    <row r="48" spans="1:6" x14ac:dyDescent="0.25">
      <c r="A48" s="49"/>
      <c r="B48" s="50"/>
      <c r="C48" s="52">
        <v>215</v>
      </c>
      <c r="D48" s="23" t="s">
        <v>33</v>
      </c>
      <c r="E48" s="21">
        <v>14560</v>
      </c>
      <c r="F48" s="14"/>
    </row>
    <row r="49" spans="1:6" x14ac:dyDescent="0.25">
      <c r="A49" s="8"/>
      <c r="B49" s="8">
        <v>22</v>
      </c>
      <c r="C49" s="8"/>
      <c r="D49" s="7" t="s">
        <v>34</v>
      </c>
      <c r="E49" s="20">
        <v>304962.67</v>
      </c>
      <c r="F49" s="14"/>
    </row>
    <row r="50" spans="1:6" x14ac:dyDescent="0.25">
      <c r="A50" s="10"/>
      <c r="B50" s="10"/>
      <c r="C50" s="10">
        <v>221</v>
      </c>
      <c r="D50" s="13" t="s">
        <v>35</v>
      </c>
      <c r="E50" s="21">
        <v>296730.67</v>
      </c>
      <c r="F50" s="14"/>
    </row>
    <row r="51" spans="1:6" x14ac:dyDescent="0.25">
      <c r="A51" s="10"/>
      <c r="B51" s="10"/>
      <c r="C51" s="10">
        <v>222</v>
      </c>
      <c r="D51" s="13" t="s">
        <v>36</v>
      </c>
      <c r="E51" s="21">
        <v>8232</v>
      </c>
      <c r="F51" s="14"/>
    </row>
    <row r="52" spans="1:6" x14ac:dyDescent="0.25">
      <c r="A52" s="10"/>
      <c r="B52" s="10"/>
      <c r="C52" s="10">
        <v>223</v>
      </c>
      <c r="D52" s="13" t="s">
        <v>115</v>
      </c>
      <c r="E52" s="21"/>
      <c r="F52" s="14"/>
    </row>
    <row r="53" spans="1:6" x14ac:dyDescent="0.25">
      <c r="A53" s="10"/>
      <c r="B53" s="10"/>
      <c r="C53" s="52">
        <v>224</v>
      </c>
      <c r="D53" s="23" t="s">
        <v>99</v>
      </c>
      <c r="E53" s="21"/>
      <c r="F53" s="14"/>
    </row>
    <row r="54" spans="1:6" x14ac:dyDescent="0.25">
      <c r="A54" s="8"/>
      <c r="B54" s="8">
        <v>23</v>
      </c>
      <c r="C54" s="8"/>
      <c r="D54" s="7" t="s">
        <v>37</v>
      </c>
      <c r="E54" s="20">
        <f>41227.7+400</f>
        <v>41627.699999999997</v>
      </c>
      <c r="F54" s="14"/>
    </row>
    <row r="55" spans="1:6" x14ac:dyDescent="0.25">
      <c r="A55" s="10"/>
      <c r="B55" s="10"/>
      <c r="C55" s="10">
        <v>232</v>
      </c>
      <c r="D55" s="13" t="s">
        <v>38</v>
      </c>
      <c r="E55" s="21">
        <f>41227.7+400</f>
        <v>41627.699999999997</v>
      </c>
      <c r="F55" s="14"/>
    </row>
    <row r="56" spans="1:6" x14ac:dyDescent="0.25">
      <c r="A56" s="8"/>
      <c r="B56" s="8">
        <v>24</v>
      </c>
      <c r="C56" s="8"/>
      <c r="D56" s="7" t="s">
        <v>39</v>
      </c>
      <c r="E56" s="20">
        <f>34580+35400</f>
        <v>69980</v>
      </c>
      <c r="F56" s="14"/>
    </row>
    <row r="57" spans="1:6" x14ac:dyDescent="0.25">
      <c r="A57" s="8"/>
      <c r="B57" s="8"/>
      <c r="C57" s="18">
        <v>241</v>
      </c>
      <c r="D57" s="13" t="s">
        <v>40</v>
      </c>
      <c r="E57" s="21">
        <f>34580+35400</f>
        <v>69980</v>
      </c>
    </row>
    <row r="58" spans="1:6" x14ac:dyDescent="0.25">
      <c r="A58" s="8"/>
      <c r="B58" s="8"/>
      <c r="C58" s="18">
        <v>242</v>
      </c>
      <c r="D58" s="23" t="s">
        <v>41</v>
      </c>
      <c r="E58" s="21"/>
      <c r="F58" s="14"/>
    </row>
    <row r="59" spans="1:6" x14ac:dyDescent="0.25">
      <c r="A59" s="8"/>
      <c r="B59" s="8">
        <v>25</v>
      </c>
      <c r="C59" s="8"/>
      <c r="D59" s="7" t="s">
        <v>42</v>
      </c>
      <c r="E59" s="20">
        <v>29798.36</v>
      </c>
      <c r="F59" s="14"/>
    </row>
    <row r="60" spans="1:6" x14ac:dyDescent="0.25">
      <c r="A60" s="8"/>
      <c r="B60" s="8"/>
      <c r="C60" s="18">
        <v>251</v>
      </c>
      <c r="D60" s="13" t="s">
        <v>100</v>
      </c>
      <c r="E60" s="21">
        <f>550+27958.36</f>
        <v>28508.36</v>
      </c>
      <c r="F60" s="14"/>
    </row>
    <row r="61" spans="1:6" x14ac:dyDescent="0.25">
      <c r="A61" s="10"/>
      <c r="B61" s="10"/>
      <c r="C61" s="10">
        <v>252</v>
      </c>
      <c r="D61" s="23" t="s">
        <v>43</v>
      </c>
      <c r="E61" s="21">
        <f>1200+30</f>
        <v>1230</v>
      </c>
      <c r="F61" s="14"/>
    </row>
    <row r="62" spans="1:6" x14ac:dyDescent="0.25">
      <c r="A62" s="10"/>
      <c r="B62" s="10"/>
      <c r="C62" s="10">
        <v>254</v>
      </c>
      <c r="D62" s="23" t="s">
        <v>44</v>
      </c>
      <c r="E62" s="21">
        <f>30+30</f>
        <v>60</v>
      </c>
      <c r="F62" s="14"/>
    </row>
    <row r="63" spans="1:6" x14ac:dyDescent="0.25">
      <c r="A63" s="8"/>
      <c r="B63" s="8">
        <v>26</v>
      </c>
      <c r="C63" s="8"/>
      <c r="D63" s="46" t="s">
        <v>101</v>
      </c>
      <c r="E63" s="20">
        <v>7080</v>
      </c>
      <c r="F63" s="16"/>
    </row>
    <row r="64" spans="1:6" x14ac:dyDescent="0.25">
      <c r="A64" s="10"/>
      <c r="B64" s="10"/>
      <c r="C64" s="10">
        <v>269</v>
      </c>
      <c r="D64" s="23" t="s">
        <v>108</v>
      </c>
      <c r="E64" s="21">
        <v>7080</v>
      </c>
      <c r="F64" s="14"/>
    </row>
    <row r="65" spans="1:6" x14ac:dyDescent="0.25">
      <c r="A65" s="10"/>
      <c r="B65" s="8">
        <v>27</v>
      </c>
      <c r="C65" s="8"/>
      <c r="D65" s="46" t="s">
        <v>45</v>
      </c>
      <c r="E65" s="20">
        <v>261240.92</v>
      </c>
      <c r="F65" s="14"/>
    </row>
    <row r="66" spans="1:6" x14ac:dyDescent="0.25">
      <c r="A66" s="10"/>
      <c r="B66" s="10"/>
      <c r="C66" s="10">
        <v>272</v>
      </c>
      <c r="D66" s="23" t="s">
        <v>46</v>
      </c>
      <c r="E66" s="21">
        <v>25851</v>
      </c>
      <c r="F66" s="14"/>
    </row>
    <row r="67" spans="1:6" x14ac:dyDescent="0.25">
      <c r="A67" s="10"/>
      <c r="B67" s="10"/>
      <c r="C67" s="10">
        <v>273</v>
      </c>
      <c r="D67" s="23" t="s">
        <v>47</v>
      </c>
      <c r="E67" s="21">
        <v>235389.92</v>
      </c>
      <c r="F67" s="14"/>
    </row>
    <row r="68" spans="1:6" x14ac:dyDescent="0.25">
      <c r="A68" s="10"/>
      <c r="B68" s="8">
        <v>28</v>
      </c>
      <c r="C68" s="10"/>
      <c r="D68" s="46" t="s">
        <v>48</v>
      </c>
      <c r="E68" s="20">
        <f>151137.09+12784.84+12548.84</f>
        <v>176470.77</v>
      </c>
      <c r="F68" s="14"/>
    </row>
    <row r="69" spans="1:6" x14ac:dyDescent="0.25">
      <c r="A69" s="10"/>
      <c r="B69" s="10"/>
      <c r="C69" s="10">
        <v>282</v>
      </c>
      <c r="D69" s="23" t="s">
        <v>49</v>
      </c>
      <c r="E69" s="21">
        <f>151137.09+12784.84+12548.84</f>
        <v>176470.77</v>
      </c>
      <c r="F69" s="14"/>
    </row>
    <row r="70" spans="1:6" x14ac:dyDescent="0.25">
      <c r="A70" s="8"/>
      <c r="B70" s="8">
        <v>29</v>
      </c>
      <c r="C70" s="8"/>
      <c r="D70" s="7" t="s">
        <v>50</v>
      </c>
      <c r="E70" s="20">
        <v>256588.77</v>
      </c>
      <c r="F70" s="14"/>
    </row>
    <row r="71" spans="1:6" x14ac:dyDescent="0.25">
      <c r="A71" s="10"/>
      <c r="B71" s="10"/>
      <c r="C71" s="10">
        <v>292</v>
      </c>
      <c r="D71" s="13" t="s">
        <v>51</v>
      </c>
      <c r="E71" s="21">
        <f>11938.02+602.76</f>
        <v>12540.78</v>
      </c>
      <c r="F71" s="14"/>
    </row>
    <row r="72" spans="1:6" x14ac:dyDescent="0.25">
      <c r="A72" s="10"/>
      <c r="B72" s="10"/>
      <c r="C72" s="10">
        <v>294</v>
      </c>
      <c r="D72" s="23" t="s">
        <v>52</v>
      </c>
      <c r="E72" s="21">
        <v>1150</v>
      </c>
      <c r="F72" s="14"/>
    </row>
    <row r="73" spans="1:6" x14ac:dyDescent="0.25">
      <c r="A73" s="10"/>
      <c r="B73" s="10"/>
      <c r="C73" s="10">
        <v>299</v>
      </c>
      <c r="D73" s="23" t="s">
        <v>116</v>
      </c>
      <c r="E73" s="58">
        <f>232897.99+10000</f>
        <v>242897.99</v>
      </c>
      <c r="F73" s="14"/>
    </row>
    <row r="74" spans="1:6" x14ac:dyDescent="0.25">
      <c r="A74" s="10"/>
      <c r="B74" s="10"/>
      <c r="C74" s="10"/>
      <c r="D74" s="7" t="s">
        <v>53</v>
      </c>
      <c r="E74" s="16">
        <v>1188154.57</v>
      </c>
      <c r="F74" s="14"/>
    </row>
    <row r="75" spans="1:6" ht="15.75" x14ac:dyDescent="0.25">
      <c r="A75" s="35" t="s">
        <v>54</v>
      </c>
      <c r="B75" s="38"/>
      <c r="C75" s="38"/>
      <c r="D75" s="37" t="s">
        <v>55</v>
      </c>
      <c r="E75" s="34"/>
      <c r="F75" s="14"/>
    </row>
    <row r="76" spans="1:6" x14ac:dyDescent="0.25">
      <c r="A76" s="8"/>
      <c r="B76" s="8">
        <v>31</v>
      </c>
      <c r="C76" s="8"/>
      <c r="D76" s="7" t="s">
        <v>56</v>
      </c>
      <c r="E76" s="20">
        <v>56765.65</v>
      </c>
      <c r="F76" s="14"/>
    </row>
    <row r="77" spans="1:6" x14ac:dyDescent="0.25">
      <c r="A77" s="10"/>
      <c r="B77" s="10"/>
      <c r="C77" s="10">
        <v>311</v>
      </c>
      <c r="D77" s="13" t="s">
        <v>57</v>
      </c>
      <c r="E77" s="21">
        <f>23239.07+419.48</f>
        <v>23658.55</v>
      </c>
      <c r="F77" s="14"/>
    </row>
    <row r="78" spans="1:6" x14ac:dyDescent="0.25">
      <c r="A78" s="10"/>
      <c r="B78" s="10"/>
      <c r="C78" s="10">
        <v>312</v>
      </c>
      <c r="D78" s="13" t="s">
        <v>58</v>
      </c>
      <c r="E78" s="21"/>
      <c r="F78" s="14"/>
    </row>
    <row r="79" spans="1:6" x14ac:dyDescent="0.25">
      <c r="A79" s="10"/>
      <c r="B79" s="10"/>
      <c r="C79" s="10">
        <v>313</v>
      </c>
      <c r="D79" s="13" t="s">
        <v>59</v>
      </c>
      <c r="E79" s="21">
        <f>366.92+29415+3325.18</f>
        <v>33107.1</v>
      </c>
      <c r="F79" s="14"/>
    </row>
    <row r="80" spans="1:6" x14ac:dyDescent="0.25">
      <c r="A80" s="10"/>
      <c r="B80" s="10">
        <v>32</v>
      </c>
      <c r="C80" s="10"/>
      <c r="D80" s="7" t="s">
        <v>60</v>
      </c>
      <c r="E80" s="20">
        <v>25394.44</v>
      </c>
      <c r="F80" s="14"/>
    </row>
    <row r="81" spans="1:6" x14ac:dyDescent="0.25">
      <c r="A81" s="10"/>
      <c r="B81" s="10"/>
      <c r="C81" s="10">
        <v>321</v>
      </c>
      <c r="D81" s="13" t="s">
        <v>117</v>
      </c>
      <c r="E81" s="21"/>
      <c r="F81" s="14"/>
    </row>
    <row r="82" spans="1:6" x14ac:dyDescent="0.25">
      <c r="A82" s="10"/>
      <c r="B82" s="10"/>
      <c r="C82" s="10">
        <v>322</v>
      </c>
      <c r="D82" s="23" t="s">
        <v>102</v>
      </c>
      <c r="E82" s="21">
        <v>7115.4</v>
      </c>
      <c r="F82" s="14"/>
    </row>
    <row r="83" spans="1:6" x14ac:dyDescent="0.25">
      <c r="A83" s="10"/>
      <c r="B83" s="10"/>
      <c r="C83" s="10">
        <v>323</v>
      </c>
      <c r="D83" s="23" t="s">
        <v>123</v>
      </c>
      <c r="E83" s="21">
        <f>8411.04+2080+7788</f>
        <v>18279.04</v>
      </c>
      <c r="F83" s="14"/>
    </row>
    <row r="84" spans="1:6" x14ac:dyDescent="0.25">
      <c r="A84" s="8"/>
      <c r="B84" s="8">
        <v>33</v>
      </c>
      <c r="C84" s="8"/>
      <c r="D84" s="7" t="s">
        <v>61</v>
      </c>
      <c r="E84" s="20">
        <v>11077.08</v>
      </c>
      <c r="F84" s="14"/>
    </row>
    <row r="85" spans="1:6" x14ac:dyDescent="0.25">
      <c r="A85" s="8"/>
      <c r="B85" s="8"/>
      <c r="C85" s="18">
        <v>331</v>
      </c>
      <c r="D85" s="13" t="s">
        <v>62</v>
      </c>
      <c r="E85" s="21"/>
      <c r="F85" s="14"/>
    </row>
    <row r="86" spans="1:6" x14ac:dyDescent="0.25">
      <c r="A86" s="10"/>
      <c r="B86" s="10"/>
      <c r="C86" s="10">
        <v>332</v>
      </c>
      <c r="D86" s="13" t="s">
        <v>63</v>
      </c>
      <c r="E86" s="21">
        <v>7167.91</v>
      </c>
      <c r="F86" s="14"/>
    </row>
    <row r="87" spans="1:6" x14ac:dyDescent="0.25">
      <c r="A87" s="10"/>
      <c r="B87" s="10"/>
      <c r="C87" s="10">
        <v>333</v>
      </c>
      <c r="D87" s="23" t="s">
        <v>64</v>
      </c>
      <c r="E87" s="21">
        <v>180</v>
      </c>
      <c r="F87" s="14"/>
    </row>
    <row r="88" spans="1:6" x14ac:dyDescent="0.25">
      <c r="A88" s="10"/>
      <c r="B88" s="10"/>
      <c r="C88" s="10">
        <v>334</v>
      </c>
      <c r="D88" s="23" t="s">
        <v>65</v>
      </c>
      <c r="E88" s="21">
        <f>1104.17+2625</f>
        <v>3729.17</v>
      </c>
      <c r="F88" s="14"/>
    </row>
    <row r="89" spans="1:6" ht="26.25" x14ac:dyDescent="0.25">
      <c r="A89" s="8"/>
      <c r="B89" s="8">
        <v>34</v>
      </c>
      <c r="C89" s="8"/>
      <c r="D89" s="19" t="s">
        <v>66</v>
      </c>
      <c r="E89" s="20">
        <v>297933</v>
      </c>
      <c r="F89" s="14"/>
    </row>
    <row r="90" spans="1:6" ht="18" customHeight="1" x14ac:dyDescent="0.25">
      <c r="A90" s="10"/>
      <c r="B90" s="10"/>
      <c r="C90" s="10">
        <v>341</v>
      </c>
      <c r="D90" s="13" t="s">
        <v>67</v>
      </c>
      <c r="E90" s="21">
        <f>124735.2+109580+44462.7</f>
        <v>278777.90000000002</v>
      </c>
      <c r="F90" s="14"/>
    </row>
    <row r="91" spans="1:6" x14ac:dyDescent="0.25">
      <c r="A91" s="10"/>
      <c r="B91" s="10"/>
      <c r="C91" s="10">
        <v>342</v>
      </c>
      <c r="D91" s="23" t="s">
        <v>68</v>
      </c>
      <c r="E91" s="21">
        <f>3451.5+5671.6</f>
        <v>9123.1</v>
      </c>
      <c r="F91" s="14"/>
    </row>
    <row r="92" spans="1:6" x14ac:dyDescent="0.25">
      <c r="A92" s="10"/>
      <c r="B92" s="10"/>
      <c r="C92" s="10">
        <v>343</v>
      </c>
      <c r="D92" s="23" t="s">
        <v>69</v>
      </c>
      <c r="E92" s="21">
        <f>1032+9000</f>
        <v>10032</v>
      </c>
      <c r="F92" s="14"/>
    </row>
    <row r="93" spans="1:6" ht="15.75" x14ac:dyDescent="0.25">
      <c r="A93" s="66"/>
      <c r="B93" s="65">
        <v>35</v>
      </c>
      <c r="C93" s="66"/>
      <c r="D93" s="67" t="s">
        <v>70</v>
      </c>
      <c r="E93" s="69">
        <v>40480.61</v>
      </c>
      <c r="F93" s="14"/>
    </row>
    <row r="94" spans="1:6" x14ac:dyDescent="0.25">
      <c r="A94" s="10"/>
      <c r="B94" s="10"/>
      <c r="C94" s="10">
        <v>353</v>
      </c>
      <c r="D94" s="23" t="s">
        <v>71</v>
      </c>
      <c r="E94" s="21">
        <v>613.6</v>
      </c>
      <c r="F94" s="14"/>
    </row>
    <row r="95" spans="1:6" x14ac:dyDescent="0.25">
      <c r="A95" s="10"/>
      <c r="B95" s="10"/>
      <c r="C95" s="10">
        <v>354</v>
      </c>
      <c r="D95" s="23" t="s">
        <v>72</v>
      </c>
      <c r="E95" s="21">
        <f>1403.96+7893.6</f>
        <v>9297.5600000000013</v>
      </c>
      <c r="F95" s="14"/>
    </row>
    <row r="96" spans="1:6" x14ac:dyDescent="0.25">
      <c r="A96" s="10"/>
      <c r="B96" s="10"/>
      <c r="C96" s="10">
        <v>355</v>
      </c>
      <c r="D96" s="23" t="s">
        <v>73</v>
      </c>
      <c r="E96" s="21">
        <v>30569.45</v>
      </c>
      <c r="F96" s="14"/>
    </row>
    <row r="97" spans="1:8" x14ac:dyDescent="0.25">
      <c r="A97" s="10"/>
      <c r="B97" s="8">
        <v>36</v>
      </c>
      <c r="C97" s="10"/>
      <c r="D97" s="46" t="s">
        <v>74</v>
      </c>
      <c r="E97" s="20">
        <v>27618.19</v>
      </c>
      <c r="F97" s="14"/>
    </row>
    <row r="98" spans="1:8" x14ac:dyDescent="0.25">
      <c r="A98" s="10"/>
      <c r="B98" s="8"/>
      <c r="C98" s="10">
        <v>361</v>
      </c>
      <c r="D98" s="23" t="s">
        <v>118</v>
      </c>
      <c r="E98" s="21"/>
      <c r="F98" s="14"/>
    </row>
    <row r="99" spans="1:8" x14ac:dyDescent="0.25">
      <c r="A99" s="10"/>
      <c r="B99" s="8"/>
      <c r="C99" s="10">
        <v>362</v>
      </c>
      <c r="D99" s="23" t="s">
        <v>103</v>
      </c>
      <c r="E99" s="21"/>
      <c r="F99" s="14"/>
    </row>
    <row r="100" spans="1:8" x14ac:dyDescent="0.25">
      <c r="A100" s="10"/>
      <c r="B100" s="8"/>
      <c r="C100" s="10">
        <v>363</v>
      </c>
      <c r="D100" s="23" t="s">
        <v>119</v>
      </c>
      <c r="E100" s="21">
        <v>13450.23</v>
      </c>
      <c r="F100" s="14"/>
    </row>
    <row r="101" spans="1:8" x14ac:dyDescent="0.25">
      <c r="A101" s="10"/>
      <c r="B101" s="10"/>
      <c r="C101" s="10">
        <v>365</v>
      </c>
      <c r="D101" s="23" t="s">
        <v>104</v>
      </c>
      <c r="E101" s="21">
        <f>11329.56+2838.4</f>
        <v>14167.96</v>
      </c>
      <c r="F101" s="14"/>
    </row>
    <row r="102" spans="1:8" x14ac:dyDescent="0.25">
      <c r="A102" s="10"/>
      <c r="B102" s="10"/>
      <c r="C102" s="10">
        <v>366</v>
      </c>
      <c r="D102" s="23" t="s">
        <v>105</v>
      </c>
      <c r="E102" s="21"/>
      <c r="F102" s="14"/>
    </row>
    <row r="103" spans="1:8" x14ac:dyDescent="0.25">
      <c r="A103" s="8"/>
      <c r="B103" s="8">
        <v>39</v>
      </c>
      <c r="C103" s="8"/>
      <c r="D103" s="7" t="s">
        <v>75</v>
      </c>
      <c r="E103" s="20">
        <v>51403.9</v>
      </c>
      <c r="F103" s="14"/>
    </row>
    <row r="104" spans="1:8" x14ac:dyDescent="0.25">
      <c r="A104" s="10"/>
      <c r="B104" s="10"/>
      <c r="C104" s="10">
        <v>391</v>
      </c>
      <c r="D104" s="13" t="s">
        <v>76</v>
      </c>
      <c r="E104" s="21"/>
      <c r="F104" s="14"/>
    </row>
    <row r="105" spans="1:8" x14ac:dyDescent="0.25">
      <c r="A105" s="10"/>
      <c r="B105" s="10"/>
      <c r="C105" s="10">
        <v>392</v>
      </c>
      <c r="D105" s="23" t="s">
        <v>77</v>
      </c>
      <c r="E105" s="21"/>
      <c r="F105" s="14"/>
      <c r="H105" s="27"/>
    </row>
    <row r="106" spans="1:8" x14ac:dyDescent="0.25">
      <c r="A106" s="10"/>
      <c r="B106" s="10"/>
      <c r="C106" s="10">
        <v>393</v>
      </c>
      <c r="D106" s="23" t="s">
        <v>78</v>
      </c>
      <c r="E106" s="21">
        <v>8249</v>
      </c>
      <c r="F106" s="14"/>
    </row>
    <row r="107" spans="1:8" x14ac:dyDescent="0.25">
      <c r="A107" s="10"/>
      <c r="B107" s="10"/>
      <c r="C107" s="10">
        <v>395</v>
      </c>
      <c r="D107" s="23" t="s">
        <v>109</v>
      </c>
      <c r="F107" s="14"/>
    </row>
    <row r="108" spans="1:8" x14ac:dyDescent="0.25">
      <c r="A108" s="10"/>
      <c r="B108" s="10"/>
      <c r="C108" s="10">
        <v>396</v>
      </c>
      <c r="D108" s="13" t="s">
        <v>79</v>
      </c>
      <c r="E108" s="21">
        <f>21426.09+300</f>
        <v>21726.09</v>
      </c>
      <c r="F108" s="14"/>
    </row>
    <row r="109" spans="1:8" x14ac:dyDescent="0.25">
      <c r="A109" s="10"/>
      <c r="B109" s="10"/>
      <c r="C109" s="10">
        <v>397</v>
      </c>
      <c r="D109" s="13" t="s">
        <v>80</v>
      </c>
      <c r="E109" s="27">
        <f>11844.24+6959.57</f>
        <v>18803.809999999998</v>
      </c>
      <c r="F109" s="14"/>
    </row>
    <row r="110" spans="1:8" x14ac:dyDescent="0.25">
      <c r="A110" s="10"/>
      <c r="B110" s="10"/>
      <c r="C110" s="10">
        <v>399</v>
      </c>
      <c r="D110" s="13" t="s">
        <v>110</v>
      </c>
      <c r="E110" s="27">
        <v>2625</v>
      </c>
      <c r="F110" s="14"/>
    </row>
    <row r="111" spans="1:8" x14ac:dyDescent="0.25">
      <c r="A111" s="10"/>
      <c r="B111" s="10"/>
      <c r="C111" s="10"/>
      <c r="D111" s="7" t="s">
        <v>81</v>
      </c>
      <c r="E111" s="56">
        <v>510672.87</v>
      </c>
      <c r="F111" s="14"/>
    </row>
    <row r="112" spans="1:8" ht="15.75" x14ac:dyDescent="0.25">
      <c r="A112" s="35" t="s">
        <v>82</v>
      </c>
      <c r="B112" s="38"/>
      <c r="C112" s="38"/>
      <c r="D112" s="37" t="s">
        <v>83</v>
      </c>
      <c r="E112" s="34"/>
      <c r="F112" s="14"/>
    </row>
    <row r="113" spans="1:9" x14ac:dyDescent="0.25">
      <c r="A113" s="10"/>
      <c r="B113" s="8">
        <v>42</v>
      </c>
      <c r="C113" s="10"/>
      <c r="D113" s="7" t="s">
        <v>84</v>
      </c>
      <c r="E113" s="20"/>
      <c r="F113" s="14"/>
    </row>
    <row r="114" spans="1:9" x14ac:dyDescent="0.25">
      <c r="A114" s="10"/>
      <c r="B114" s="10"/>
      <c r="C114" s="10">
        <v>424</v>
      </c>
      <c r="D114" s="13" t="s">
        <v>85</v>
      </c>
      <c r="E114" s="21">
        <v>9000</v>
      </c>
      <c r="F114" s="14"/>
    </row>
    <row r="115" spans="1:9" x14ac:dyDescent="0.25">
      <c r="A115" s="10"/>
      <c r="B115" s="10">
        <v>43</v>
      </c>
      <c r="C115" s="10"/>
      <c r="D115" s="7" t="s">
        <v>86</v>
      </c>
      <c r="E115" s="51"/>
      <c r="F115" s="14"/>
    </row>
    <row r="116" spans="1:9" x14ac:dyDescent="0.25">
      <c r="A116" s="10"/>
      <c r="B116" s="10"/>
      <c r="C116" s="10">
        <v>441</v>
      </c>
      <c r="D116" s="63" t="s">
        <v>128</v>
      </c>
      <c r="E116" s="27">
        <v>1684</v>
      </c>
      <c r="F116" s="14"/>
    </row>
    <row r="117" spans="1:9" x14ac:dyDescent="0.25">
      <c r="A117" s="10"/>
      <c r="B117" s="10"/>
      <c r="C117" s="10"/>
      <c r="D117" s="7" t="s">
        <v>87</v>
      </c>
      <c r="E117" s="51">
        <f>SUM(E114:E116)</f>
        <v>10684</v>
      </c>
      <c r="F117" s="14"/>
    </row>
    <row r="118" spans="1:9" ht="15.75" x14ac:dyDescent="0.25">
      <c r="A118" s="35" t="s">
        <v>88</v>
      </c>
      <c r="B118" s="38"/>
      <c r="C118" s="38"/>
      <c r="D118" s="37" t="s">
        <v>89</v>
      </c>
      <c r="E118" s="34"/>
      <c r="F118" s="14"/>
    </row>
    <row r="119" spans="1:9" x14ac:dyDescent="0.25">
      <c r="A119" s="10"/>
      <c r="B119" s="8">
        <v>61</v>
      </c>
      <c r="C119" s="10"/>
      <c r="D119" s="7" t="s">
        <v>90</v>
      </c>
      <c r="E119" s="54">
        <v>110108.01</v>
      </c>
      <c r="F119" s="14"/>
    </row>
    <row r="120" spans="1:9" x14ac:dyDescent="0.25">
      <c r="A120" s="10"/>
      <c r="B120" s="8"/>
      <c r="C120" s="10">
        <v>611</v>
      </c>
      <c r="D120" s="13" t="s">
        <v>106</v>
      </c>
      <c r="E120" s="21">
        <v>29779.67</v>
      </c>
      <c r="F120" s="14"/>
    </row>
    <row r="121" spans="1:9" x14ac:dyDescent="0.25">
      <c r="A121" s="10"/>
      <c r="B121" s="10"/>
      <c r="C121" s="10">
        <v>614</v>
      </c>
      <c r="D121" s="64" t="s">
        <v>129</v>
      </c>
      <c r="E121" s="21">
        <f>33071.76+16760.99</f>
        <v>49832.75</v>
      </c>
      <c r="F121" s="14"/>
    </row>
    <row r="122" spans="1:9" x14ac:dyDescent="0.25">
      <c r="A122" s="10"/>
      <c r="B122" s="10"/>
      <c r="C122" s="10">
        <v>616</v>
      </c>
      <c r="D122" s="23" t="s">
        <v>120</v>
      </c>
      <c r="E122" s="21"/>
      <c r="F122" s="14"/>
    </row>
    <row r="123" spans="1:9" x14ac:dyDescent="0.25">
      <c r="A123" s="10"/>
      <c r="B123" s="10"/>
      <c r="C123" s="10">
        <v>617</v>
      </c>
      <c r="D123" s="23" t="s">
        <v>111</v>
      </c>
      <c r="E123" s="55">
        <v>30495.59</v>
      </c>
      <c r="F123" s="14"/>
    </row>
    <row r="124" spans="1:9" x14ac:dyDescent="0.25">
      <c r="A124" s="10"/>
      <c r="B124" s="10"/>
      <c r="C124" s="10">
        <v>619</v>
      </c>
      <c r="D124" s="23" t="s">
        <v>121</v>
      </c>
      <c r="E124" s="61"/>
      <c r="F124" s="14"/>
    </row>
    <row r="125" spans="1:9" x14ac:dyDescent="0.25">
      <c r="A125" s="10"/>
      <c r="B125" s="8">
        <v>63</v>
      </c>
      <c r="C125" s="10"/>
      <c r="D125" s="7" t="s">
        <v>91</v>
      </c>
      <c r="E125" s="20">
        <v>1101444.0900000001</v>
      </c>
      <c r="F125" s="14"/>
    </row>
    <row r="126" spans="1:9" x14ac:dyDescent="0.25">
      <c r="A126" s="10"/>
      <c r="B126" s="8"/>
      <c r="C126" s="10">
        <v>635</v>
      </c>
      <c r="D126" s="7" t="s">
        <v>127</v>
      </c>
      <c r="E126" s="21">
        <v>1076444.0900000001</v>
      </c>
      <c r="F126" s="14"/>
    </row>
    <row r="127" spans="1:9" x14ac:dyDescent="0.25">
      <c r="A127" s="10"/>
      <c r="B127" s="10"/>
      <c r="C127" s="10">
        <v>638</v>
      </c>
      <c r="D127" s="13" t="s">
        <v>124</v>
      </c>
      <c r="E127" s="21">
        <v>25000</v>
      </c>
      <c r="F127" s="14"/>
      <c r="I127" t="s">
        <v>97</v>
      </c>
    </row>
    <row r="128" spans="1:9" x14ac:dyDescent="0.25">
      <c r="A128" s="10"/>
      <c r="B128" s="10"/>
      <c r="D128" s="7" t="s">
        <v>92</v>
      </c>
      <c r="E128" s="60">
        <v>1211552.1000000001</v>
      </c>
      <c r="F128" s="14"/>
    </row>
    <row r="129" spans="1:8" ht="15.75" x14ac:dyDescent="0.25">
      <c r="A129" s="65">
        <v>8</v>
      </c>
      <c r="B129" s="65"/>
      <c r="C129" s="66"/>
      <c r="D129" s="67" t="s">
        <v>107</v>
      </c>
      <c r="E129" s="68"/>
      <c r="F129" s="14"/>
    </row>
    <row r="130" spans="1:8" x14ac:dyDescent="0.25">
      <c r="A130" s="8"/>
      <c r="B130" s="8">
        <v>87</v>
      </c>
      <c r="C130" s="10"/>
      <c r="D130" s="7" t="s">
        <v>130</v>
      </c>
      <c r="E130" s="54"/>
      <c r="F130" s="14"/>
    </row>
    <row r="131" spans="1:8" x14ac:dyDescent="0.25">
      <c r="A131" s="10"/>
      <c r="B131" s="10"/>
      <c r="C131" s="10">
        <v>871</v>
      </c>
      <c r="D131" s="63" t="s">
        <v>131</v>
      </c>
      <c r="E131" s="55">
        <v>1691988.46</v>
      </c>
      <c r="F131" s="14"/>
    </row>
    <row r="132" spans="1:8" ht="15.75" x14ac:dyDescent="0.25">
      <c r="A132" s="39"/>
      <c r="B132" s="39"/>
      <c r="C132" s="39"/>
      <c r="D132" s="37" t="s">
        <v>93</v>
      </c>
      <c r="E132" s="40"/>
      <c r="F132" s="57"/>
      <c r="H132" s="14"/>
    </row>
    <row r="133" spans="1:8" ht="15.75" x14ac:dyDescent="0.25">
      <c r="A133" s="39"/>
      <c r="B133" s="39"/>
      <c r="C133" s="39"/>
      <c r="D133" s="37" t="s">
        <v>94</v>
      </c>
      <c r="E133" s="62">
        <v>8614413.4700000007</v>
      </c>
      <c r="F133" s="57"/>
    </row>
    <row r="134" spans="1:8" x14ac:dyDescent="0.25">
      <c r="A134" s="1"/>
      <c r="B134" s="1"/>
      <c r="C134" s="1"/>
      <c r="D134" s="11"/>
      <c r="E134" s="1"/>
      <c r="F134" s="59"/>
    </row>
    <row r="135" spans="1:8" x14ac:dyDescent="0.25">
      <c r="A135" s="1"/>
      <c r="B135" s="1"/>
      <c r="C135" s="1"/>
      <c r="D135" s="12" t="s">
        <v>95</v>
      </c>
      <c r="E135" s="1"/>
      <c r="F135" s="1"/>
    </row>
    <row r="136" spans="1:8" ht="37.5" customHeight="1" x14ac:dyDescent="0.25">
      <c r="D136" s="24">
        <v>41425</v>
      </c>
      <c r="E136" s="1"/>
      <c r="F136" s="1"/>
    </row>
    <row r="137" spans="1:8" x14ac:dyDescent="0.25">
      <c r="D137" s="1"/>
      <c r="E137" s="1"/>
      <c r="F137" s="26"/>
    </row>
  </sheetData>
  <mergeCells count="5">
    <mergeCell ref="A6:F6"/>
    <mergeCell ref="A8:F8"/>
    <mergeCell ref="A9:F9"/>
    <mergeCell ref="A10:F10"/>
    <mergeCell ref="A18:E1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2</xdr:col>
                <xdr:colOff>142875</xdr:colOff>
                <xdr:row>0</xdr:row>
                <xdr:rowOff>0</xdr:rowOff>
              </from>
              <to>
                <xdr:col>4</xdr:col>
                <xdr:colOff>1133475</xdr:colOff>
                <xdr:row>6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2013-09-11T15:29:45Z</dcterms:created>
  <dcterms:modified xsi:type="dcterms:W3CDTF">2014-10-10T13:54:07Z</dcterms:modified>
</cp:coreProperties>
</file>