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20" windowWidth="14055" windowHeight="462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99" i="1" l="1"/>
  <c r="E88" i="1"/>
  <c r="E56" i="1"/>
  <c r="E50" i="1"/>
  <c r="E46" i="1"/>
  <c r="E41" i="1"/>
  <c r="E36" i="1"/>
  <c r="E33" i="1"/>
  <c r="E23" i="1"/>
  <c r="E83" i="1"/>
  <c r="E82" i="1"/>
  <c r="E77" i="1"/>
  <c r="E76" i="1"/>
  <c r="E72" i="1"/>
  <c r="E69" i="1"/>
  <c r="E67" i="1" s="1"/>
  <c r="E66" i="1"/>
  <c r="E65" i="1" s="1"/>
  <c r="E60" i="1"/>
  <c r="E59" i="1" s="1"/>
  <c r="E54" i="1"/>
  <c r="E53" i="1" s="1"/>
  <c r="E32" i="1"/>
  <c r="E30" i="1" s="1"/>
  <c r="E29" i="1"/>
  <c r="E22" i="1"/>
  <c r="E21" i="1" s="1"/>
  <c r="E84" i="1"/>
  <c r="E79" i="1"/>
  <c r="E78" i="1" s="1"/>
  <c r="E73" i="1"/>
  <c r="E62" i="1"/>
  <c r="E61" i="1" s="1"/>
  <c r="E28" i="1"/>
  <c r="E25" i="1" s="1"/>
  <c r="E74" i="1" l="1"/>
  <c r="E71" i="1"/>
  <c r="E81" i="1"/>
  <c r="E63" i="1"/>
</calcChain>
</file>

<file path=xl/sharedStrings.xml><?xml version="1.0" encoding="utf-8"?>
<sst xmlns="http://schemas.openxmlformats.org/spreadsheetml/2006/main" count="97" uniqueCount="97">
  <si>
    <t>EJECUCIÓN PRESUPUESTARIA,  2013</t>
  </si>
  <si>
    <t>(En RD$)</t>
  </si>
  <si>
    <t>BALANCE DISPONIBLE PARA COMPROMISOS PENDIENTES AL 31/12/2012</t>
  </si>
  <si>
    <t>TOTAL INGRESOS POR PARTIDAS PRESUPUESTARIAS,ENERO, 2013</t>
  </si>
  <si>
    <t>DISPONIBLE PARA EL PERIODO</t>
  </si>
  <si>
    <t>Objeto</t>
  </si>
  <si>
    <t>Cuenta</t>
  </si>
  <si>
    <t>Subcuenta</t>
  </si>
  <si>
    <t>DESCRIPCIÓN DE CUENTAS</t>
  </si>
  <si>
    <t>01</t>
  </si>
  <si>
    <t>SERVICIOS PERSONALES</t>
  </si>
  <si>
    <t>SUELDOS PARA CARGOS FIJOS</t>
  </si>
  <si>
    <t>Sueldos fijos</t>
  </si>
  <si>
    <t>SUELDOS PERSONAL TEMPORERO</t>
  </si>
  <si>
    <t>Personal Contratado y/o Igualado</t>
  </si>
  <si>
    <t>SOBRESUELDOS</t>
  </si>
  <si>
    <t xml:space="preserve">Compensacion por gasto de alimentacion </t>
  </si>
  <si>
    <t>compensacion por horas extraordinarias</t>
  </si>
  <si>
    <t xml:space="preserve">Primas de transporte </t>
  </si>
  <si>
    <t xml:space="preserve">compensacion por resultados </t>
  </si>
  <si>
    <t>HONORARIOS PROFESIONALES Y TÉCNICOS</t>
  </si>
  <si>
    <t>Honorarios por servicios especiales</t>
  </si>
  <si>
    <t>GRATIFICACIONES Y BONIFICACIONES</t>
  </si>
  <si>
    <t>Bonificaciones</t>
  </si>
  <si>
    <t>CONTRIBUCIONES A LA SEGURIDAD SOCIAL</t>
  </si>
  <si>
    <t>Contribuciones al seguro de salud</t>
  </si>
  <si>
    <t>Contribuciones al seguro de pensión (TSS)</t>
  </si>
  <si>
    <t>Total Servicios Personales</t>
  </si>
  <si>
    <t>02</t>
  </si>
  <si>
    <t>SERVICIOS NO PERSONALES</t>
  </si>
  <si>
    <t xml:space="preserve">Servicios de comunicaciones </t>
  </si>
  <si>
    <t xml:space="preserve">Servicio telefonico de larga distancia </t>
  </si>
  <si>
    <t xml:space="preserve">Telefono local </t>
  </si>
  <si>
    <t xml:space="preserve">Telefax y correo </t>
  </si>
  <si>
    <t xml:space="preserve">servicio de internet y television por cable </t>
  </si>
  <si>
    <t>SERVICIOS BÁSICOS</t>
  </si>
  <si>
    <t>Electricidad</t>
  </si>
  <si>
    <t>Agua</t>
  </si>
  <si>
    <t>VIÁTICOS</t>
  </si>
  <si>
    <t>Viáticos dentro del país</t>
  </si>
  <si>
    <t xml:space="preserve">Viaticos fueras del pais </t>
  </si>
  <si>
    <t>TRANSPORTE Y ALMACENAJE</t>
  </si>
  <si>
    <t>Peajes</t>
  </si>
  <si>
    <t xml:space="preserve">SEGUROS </t>
  </si>
  <si>
    <t xml:space="preserve">Seguros de bienes muebles </t>
  </si>
  <si>
    <t xml:space="preserve">Seguros de personas </t>
  </si>
  <si>
    <t>CONSERVACION REP. MENORES Y CONST. TEMP.</t>
  </si>
  <si>
    <t>Maquinarias y equipos</t>
  </si>
  <si>
    <t>OTROS SERVICIOS NO PERSONALES</t>
  </si>
  <si>
    <t>Comisiones y gastos bancarios</t>
  </si>
  <si>
    <t>Subtotal Servicios No Personales</t>
  </si>
  <si>
    <t>03</t>
  </si>
  <si>
    <t>MATERIALES Y SUMINISTROS</t>
  </si>
  <si>
    <t>ALIMENTOS Y PRODUCTOS AGROFORESTALES</t>
  </si>
  <si>
    <t>Alimentos y bebidas para personas (actividades)</t>
  </si>
  <si>
    <t>PRODUCTOS DE PAPEL, CARTÓN E IMPRESOS</t>
  </si>
  <si>
    <t>Papel de escritorio</t>
  </si>
  <si>
    <t>Productos de papel y cartón</t>
  </si>
  <si>
    <t xml:space="preserve">Libros, revistas y periodicos </t>
  </si>
  <si>
    <t>COMBUSTIBLES, LUBRICANTES, PRODUCTOS QUÍMICOS Y CONEXOS</t>
  </si>
  <si>
    <t>Combustibles y lubricantes</t>
  </si>
  <si>
    <t>Productos Quimicos y Conexos</t>
  </si>
  <si>
    <t>PRODUCTOS DE CUERO, CAUCHO Y PLASTICOS</t>
  </si>
  <si>
    <t>Llantas y neumaticos</t>
  </si>
  <si>
    <t>Articulos de caucho</t>
  </si>
  <si>
    <t>Productos de plasticos</t>
  </si>
  <si>
    <t>Productos de Minerales Metalicos y no Metalicos</t>
  </si>
  <si>
    <t>Productos Metalicos</t>
  </si>
  <si>
    <t>PRODUCTOS Y ÚTILES VARIOS</t>
  </si>
  <si>
    <t>Material de limpieza</t>
  </si>
  <si>
    <t>Utiles de escritorio, oficina y enseñanza</t>
  </si>
  <si>
    <t>Productos eléctricos y afines</t>
  </si>
  <si>
    <t>Materiales de Informática</t>
  </si>
  <si>
    <t>Subtotal Materiales y Suministros</t>
  </si>
  <si>
    <t>06</t>
  </si>
  <si>
    <t>ACTIVOS NO FINANCIEROS</t>
  </si>
  <si>
    <t>Maquinarias y Equipos</t>
  </si>
  <si>
    <t xml:space="preserve">equipos de computacion </t>
  </si>
  <si>
    <t>Subtotal Activos no Financieros</t>
  </si>
  <si>
    <t>Subtotal de Desembolsos</t>
  </si>
  <si>
    <t>BALANCE DISPONIBLE AL CORTE</t>
  </si>
  <si>
    <t>DEPARTAMENTO ADMINISTRATIVO FINANCIERO</t>
  </si>
  <si>
    <t>Período del 01/11/2012 al 31/11/2012</t>
  </si>
  <si>
    <t xml:space="preserve">Especies timbradas y valoradas </t>
  </si>
  <si>
    <t>Residuos solidos</t>
  </si>
  <si>
    <t>Pasajes</t>
  </si>
  <si>
    <t>07</t>
  </si>
  <si>
    <t>ACTIVOS  FINANCIEROS</t>
  </si>
  <si>
    <t>08</t>
  </si>
  <si>
    <t xml:space="preserve">PASIVOS FINANCIEROS </t>
  </si>
  <si>
    <t xml:space="preserve">Disminucion de pasivos con proveedores </t>
  </si>
  <si>
    <t>disminucion de cuentas por pagar interna de corto plazo</t>
  </si>
  <si>
    <t>Incremento de caja y banco</t>
  </si>
  <si>
    <t xml:space="preserve">Incrementos de otros activos </t>
  </si>
  <si>
    <t>Prestaciones laborales</t>
  </si>
  <si>
    <t>Honorarios profesionales y tecnicos de nivel Universitario</t>
  </si>
  <si>
    <t xml:space="preserve">                          DESEMBOLSOS EFECTUADOS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</si>
</sst>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164" fontId="8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1"/>
    <xf numFmtId="0" fontId="3" fillId="0" borderId="0" xfId="1" applyFont="1"/>
    <xf numFmtId="0" fontId="2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7" fillId="0" borderId="1" xfId="4" applyFont="1" applyBorder="1">
      <alignment wrapText="1"/>
    </xf>
    <xf numFmtId="0" fontId="2" fillId="0" borderId="0" xfId="4" applyFont="1">
      <alignment wrapText="1"/>
    </xf>
    <xf numFmtId="0" fontId="3" fillId="0" borderId="0" xfId="1" applyFont="1" applyBorder="1"/>
    <xf numFmtId="165" fontId="3" fillId="0" borderId="0" xfId="2" applyFont="1" applyBorder="1"/>
    <xf numFmtId="0" fontId="2" fillId="0" borderId="0" xfId="1" applyFont="1" applyBorder="1" applyAlignment="1">
      <alignment horizontal="left"/>
    </xf>
    <xf numFmtId="0" fontId="2" fillId="0" borderId="0" xfId="4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0" fontId="3" fillId="0" borderId="0" xfId="1" applyFont="1" applyFill="1" applyBorder="1"/>
    <xf numFmtId="14" fontId="3" fillId="0" borderId="0" xfId="4" applyNumberFormat="1" applyFont="1" applyAlignment="1">
      <alignment horizontal="left" wrapText="1"/>
    </xf>
    <xf numFmtId="0" fontId="6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5" fillId="2" borderId="0" xfId="4" applyFont="1" applyFill="1" applyBorder="1" applyAlignment="1">
      <alignment horizontal="left" vertical="center"/>
    </xf>
    <xf numFmtId="49" fontId="2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/>
    </xf>
    <xf numFmtId="0" fontId="5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2" fillId="0" borderId="0" xfId="1" applyFont="1" applyFill="1" applyBorder="1"/>
    <xf numFmtId="0" fontId="5" fillId="0" borderId="0" xfId="1" applyFont="1" applyFill="1" applyBorder="1"/>
    <xf numFmtId="0" fontId="5" fillId="0" borderId="0" xfId="1" applyFont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49" fontId="2" fillId="3" borderId="0" xfId="1" applyNumberFormat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0" fillId="3" borderId="0" xfId="0" applyFill="1"/>
    <xf numFmtId="0" fontId="3" fillId="3" borderId="0" xfId="1" applyFont="1" applyFill="1" applyBorder="1"/>
    <xf numFmtId="0" fontId="2" fillId="3" borderId="0" xfId="1" applyFont="1" applyFill="1" applyBorder="1"/>
    <xf numFmtId="164" fontId="0" fillId="0" borderId="0" xfId="5" applyFont="1"/>
    <xf numFmtId="164" fontId="3" fillId="0" borderId="0" xfId="5" applyFont="1" applyBorder="1"/>
    <xf numFmtId="164" fontId="0" fillId="3" borderId="0" xfId="5" applyFont="1" applyFill="1"/>
    <xf numFmtId="164" fontId="9" fillId="0" borderId="0" xfId="5" applyFont="1" applyFill="1"/>
    <xf numFmtId="12" fontId="5" fillId="4" borderId="0" xfId="2" applyNumberFormat="1" applyFont="1" applyFill="1" applyBorder="1" applyAlignment="1">
      <alignment horizontal="right" vertical="center"/>
    </xf>
    <xf numFmtId="164" fontId="0" fillId="4" borderId="0" xfId="5" applyFont="1" applyFill="1"/>
    <xf numFmtId="164" fontId="11" fillId="4" borderId="0" xfId="5" applyFont="1" applyFill="1"/>
    <xf numFmtId="0" fontId="4" fillId="0" borderId="0" xfId="4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  <xf numFmtId="164" fontId="3" fillId="3" borderId="0" xfId="5" applyFont="1" applyFill="1" applyBorder="1"/>
    <xf numFmtId="164" fontId="10" fillId="3" borderId="0" xfId="5" applyFont="1" applyFill="1"/>
    <xf numFmtId="0" fontId="0" fillId="4" borderId="0" xfId="0" applyFill="1"/>
  </cellXfs>
  <cellStyles count="6">
    <cellStyle name="Comma_D2006" xfId="2"/>
    <cellStyle name="Millares" xfId="5" builtinId="3"/>
    <cellStyle name="Millares 2" xfId="3"/>
    <cellStyle name="Normal" xfId="0" builtinId="0"/>
    <cellStyle name="Normal 2" xfId="1"/>
    <cellStyle name="Normal_D2006" xfId="4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0</xdr:row>
          <xdr:rowOff>0</xdr:rowOff>
        </xdr:from>
        <xdr:to>
          <xdr:col>4</xdr:col>
          <xdr:colOff>0</xdr:colOff>
          <xdr:row>6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3"/>
  <sheetViews>
    <sheetView tabSelected="1" workbookViewId="0">
      <selection activeCell="E40" sqref="E40"/>
    </sheetView>
  </sheetViews>
  <sheetFormatPr baseColWidth="10" defaultRowHeight="15" x14ac:dyDescent="0.25"/>
  <cols>
    <col min="1" max="1" width="7" customWidth="1"/>
    <col min="2" max="2" width="7.7109375" customWidth="1"/>
    <col min="3" max="3" width="13.28515625" customWidth="1"/>
    <col min="4" max="4" width="49.7109375" customWidth="1"/>
    <col min="5" max="5" width="17.28515625" customWidth="1"/>
    <col min="6" max="6" width="16.28515625" customWidth="1"/>
  </cols>
  <sheetData>
    <row r="1" spans="1:4" x14ac:dyDescent="0.25">
      <c r="A1" s="1"/>
      <c r="B1" s="1"/>
      <c r="C1" s="1"/>
      <c r="D1" s="1"/>
    </row>
    <row r="6" spans="1:4" ht="18" x14ac:dyDescent="0.25">
      <c r="A6" s="52"/>
      <c r="B6" s="52"/>
      <c r="C6" s="52"/>
      <c r="D6" s="52"/>
    </row>
    <row r="7" spans="1:4" x14ac:dyDescent="0.25">
      <c r="A7" s="5"/>
      <c r="B7" s="5"/>
      <c r="C7" s="5"/>
      <c r="D7" s="2"/>
    </row>
    <row r="8" spans="1:4" ht="15.75" x14ac:dyDescent="0.25">
      <c r="A8" s="53" t="s">
        <v>0</v>
      </c>
      <c r="B8" s="53"/>
      <c r="C8" s="53"/>
      <c r="D8" s="53"/>
    </row>
    <row r="9" spans="1:4" ht="15.75" x14ac:dyDescent="0.25">
      <c r="A9" s="53" t="s">
        <v>82</v>
      </c>
      <c r="B9" s="53"/>
      <c r="C9" s="53"/>
      <c r="D9" s="53"/>
    </row>
    <row r="10" spans="1:4" ht="15.75" x14ac:dyDescent="0.25">
      <c r="A10" s="53" t="s">
        <v>1</v>
      </c>
      <c r="B10" s="53"/>
      <c r="C10" s="53"/>
      <c r="D10" s="53"/>
    </row>
    <row r="11" spans="1:4" ht="15.75" x14ac:dyDescent="0.25">
      <c r="A11" s="34"/>
      <c r="B11" s="34"/>
      <c r="C11" s="34"/>
      <c r="D11" s="34"/>
    </row>
    <row r="12" spans="1:4" ht="15.75" x14ac:dyDescent="0.25">
      <c r="A12" s="34"/>
      <c r="B12" s="34"/>
      <c r="C12" s="34"/>
      <c r="D12" s="34"/>
    </row>
    <row r="13" spans="1:4" x14ac:dyDescent="0.25">
      <c r="A13" s="6"/>
      <c r="B13" s="6"/>
      <c r="C13" s="6"/>
      <c r="D13" s="13"/>
    </row>
    <row r="14" spans="1:4" x14ac:dyDescent="0.25">
      <c r="A14" s="31" t="s">
        <v>2</v>
      </c>
      <c r="B14" s="31"/>
      <c r="C14" s="15"/>
      <c r="D14" s="7"/>
    </row>
    <row r="15" spans="1:4" x14ac:dyDescent="0.25">
      <c r="A15" s="31" t="s">
        <v>3</v>
      </c>
      <c r="B15" s="31"/>
      <c r="C15" s="15"/>
      <c r="D15" s="7"/>
    </row>
    <row r="16" spans="1:4" x14ac:dyDescent="0.25">
      <c r="A16" s="15" t="s">
        <v>4</v>
      </c>
      <c r="B16" s="15"/>
      <c r="C16" s="6"/>
      <c r="D16" s="13"/>
    </row>
    <row r="17" spans="1:8" x14ac:dyDescent="0.25">
      <c r="A17" s="15"/>
      <c r="B17" s="6"/>
      <c r="C17" s="6"/>
      <c r="D17" s="13"/>
    </row>
    <row r="18" spans="1:8" x14ac:dyDescent="0.25">
      <c r="A18" s="54" t="s">
        <v>96</v>
      </c>
      <c r="B18" s="54"/>
      <c r="C18" s="54"/>
      <c r="D18" s="54"/>
      <c r="E18" s="57"/>
    </row>
    <row r="19" spans="1:8" ht="15.75" x14ac:dyDescent="0.25">
      <c r="A19" s="21" t="s">
        <v>5</v>
      </c>
      <c r="B19" s="21" t="s">
        <v>6</v>
      </c>
      <c r="C19" s="21" t="s">
        <v>7</v>
      </c>
      <c r="D19" s="22" t="s">
        <v>8</v>
      </c>
      <c r="E19" s="49">
        <v>2013</v>
      </c>
      <c r="F19" s="14"/>
    </row>
    <row r="20" spans="1:8" ht="15.75" x14ac:dyDescent="0.25">
      <c r="A20" s="23" t="s">
        <v>9</v>
      </c>
      <c r="B20" s="24"/>
      <c r="C20" s="24"/>
      <c r="D20" s="25" t="s">
        <v>10</v>
      </c>
      <c r="E20" s="50"/>
    </row>
    <row r="21" spans="1:8" x14ac:dyDescent="0.25">
      <c r="A21" s="9"/>
      <c r="B21" s="3">
        <v>11</v>
      </c>
      <c r="C21" s="9"/>
      <c r="D21" s="16" t="s">
        <v>11</v>
      </c>
      <c r="E21" s="47">
        <f>+E22</f>
        <v>2661044</v>
      </c>
      <c r="F21" s="45"/>
      <c r="G21" s="45"/>
      <c r="H21" s="45"/>
    </row>
    <row r="22" spans="1:8" x14ac:dyDescent="0.25">
      <c r="A22" s="9"/>
      <c r="B22" s="9"/>
      <c r="C22" s="9">
        <v>111</v>
      </c>
      <c r="D22" s="4" t="s">
        <v>12</v>
      </c>
      <c r="E22" s="45">
        <f>1434414+947830+278800</f>
        <v>2661044</v>
      </c>
      <c r="F22" s="45"/>
      <c r="G22" s="45"/>
      <c r="H22" s="45"/>
    </row>
    <row r="23" spans="1:8" x14ac:dyDescent="0.25">
      <c r="A23" s="9"/>
      <c r="B23" s="3">
        <v>12</v>
      </c>
      <c r="C23" s="9"/>
      <c r="D23" s="16" t="s">
        <v>13</v>
      </c>
      <c r="E23" s="47">
        <f>+E24</f>
        <v>532758.32999999996</v>
      </c>
      <c r="F23" s="45"/>
      <c r="G23" s="45"/>
      <c r="H23" s="45"/>
    </row>
    <row r="24" spans="1:8" x14ac:dyDescent="0.25">
      <c r="A24" s="9"/>
      <c r="B24" s="9"/>
      <c r="C24" s="9">
        <v>121</v>
      </c>
      <c r="D24" s="4" t="s">
        <v>14</v>
      </c>
      <c r="E24" s="47">
        <v>532758.32999999996</v>
      </c>
      <c r="F24" s="45"/>
      <c r="G24" s="45"/>
      <c r="H24" s="45"/>
    </row>
    <row r="25" spans="1:8" x14ac:dyDescent="0.25">
      <c r="A25" s="3"/>
      <c r="B25" s="3">
        <v>13</v>
      </c>
      <c r="C25" s="3"/>
      <c r="D25" s="16" t="s">
        <v>15</v>
      </c>
      <c r="E25" s="47">
        <f>+E26+E27+E28+E29</f>
        <v>85532.160000000003</v>
      </c>
      <c r="F25" s="45"/>
      <c r="G25" s="45"/>
      <c r="H25" s="45"/>
    </row>
    <row r="26" spans="1:8" x14ac:dyDescent="0.25">
      <c r="A26" s="3"/>
      <c r="B26" s="3"/>
      <c r="C26" s="9">
        <v>132</v>
      </c>
      <c r="D26" s="4" t="s">
        <v>16</v>
      </c>
      <c r="E26" s="47">
        <v>10000</v>
      </c>
      <c r="F26" s="45"/>
      <c r="G26" s="45"/>
      <c r="H26" s="45"/>
    </row>
    <row r="27" spans="1:8" x14ac:dyDescent="0.25">
      <c r="A27" s="3"/>
      <c r="B27" s="3"/>
      <c r="C27" s="9">
        <v>133</v>
      </c>
      <c r="D27" s="4" t="s">
        <v>17</v>
      </c>
      <c r="E27" s="47">
        <v>10444.66</v>
      </c>
      <c r="F27" s="45"/>
      <c r="G27" s="45"/>
      <c r="H27" s="45"/>
    </row>
    <row r="28" spans="1:8" x14ac:dyDescent="0.25">
      <c r="A28" s="3"/>
      <c r="B28" s="3"/>
      <c r="C28" s="9">
        <v>134</v>
      </c>
      <c r="D28" s="4" t="s">
        <v>18</v>
      </c>
      <c r="E28" s="55">
        <f>50750+1550</f>
        <v>52300</v>
      </c>
      <c r="F28" s="45"/>
      <c r="G28" s="45"/>
      <c r="H28" s="45"/>
    </row>
    <row r="29" spans="1:8" x14ac:dyDescent="0.25">
      <c r="A29" s="9"/>
      <c r="B29" s="9"/>
      <c r="C29" s="9">
        <v>138</v>
      </c>
      <c r="D29" s="4" t="s">
        <v>19</v>
      </c>
      <c r="E29" s="47">
        <f>7000+5787.5</f>
        <v>12787.5</v>
      </c>
      <c r="F29" s="45"/>
      <c r="G29" s="45"/>
      <c r="H29" s="45"/>
    </row>
    <row r="30" spans="1:8" x14ac:dyDescent="0.25">
      <c r="A30" s="3"/>
      <c r="B30" s="3">
        <v>15</v>
      </c>
      <c r="C30" s="3"/>
      <c r="D30" s="16" t="s">
        <v>20</v>
      </c>
      <c r="E30" s="47">
        <f>+E31+E32</f>
        <v>107550</v>
      </c>
      <c r="F30" s="45"/>
      <c r="G30" s="45"/>
      <c r="H30" s="45"/>
    </row>
    <row r="31" spans="1:8" x14ac:dyDescent="0.25">
      <c r="A31" s="3"/>
      <c r="B31" s="3"/>
      <c r="C31" s="9">
        <v>151</v>
      </c>
      <c r="D31" s="4" t="s">
        <v>95</v>
      </c>
      <c r="E31" s="47">
        <v>80000</v>
      </c>
      <c r="F31" s="45"/>
      <c r="G31" s="45"/>
      <c r="H31" s="45"/>
    </row>
    <row r="32" spans="1:8" x14ac:dyDescent="0.25">
      <c r="A32" s="9"/>
      <c r="B32" s="9"/>
      <c r="C32" s="9">
        <v>152</v>
      </c>
      <c r="D32" s="4" t="s">
        <v>21</v>
      </c>
      <c r="E32" s="47">
        <f>20550+7000</f>
        <v>27550</v>
      </c>
      <c r="F32" s="45"/>
      <c r="G32" s="45"/>
      <c r="H32" s="45"/>
    </row>
    <row r="33" spans="1:8" x14ac:dyDescent="0.25">
      <c r="A33" s="9"/>
      <c r="B33" s="3">
        <v>18</v>
      </c>
      <c r="C33" s="3"/>
      <c r="D33" s="16" t="s">
        <v>22</v>
      </c>
      <c r="E33" s="47">
        <f>+E34+E35</f>
        <v>20938.03</v>
      </c>
      <c r="F33" s="45"/>
      <c r="G33" s="45"/>
      <c r="H33" s="45"/>
    </row>
    <row r="34" spans="1:8" x14ac:dyDescent="0.25">
      <c r="A34" s="9"/>
      <c r="B34" s="9"/>
      <c r="C34" s="9">
        <v>182</v>
      </c>
      <c r="D34" s="4" t="s">
        <v>23</v>
      </c>
      <c r="E34" s="47">
        <v>265.25</v>
      </c>
      <c r="F34" s="45"/>
      <c r="G34" s="45"/>
      <c r="H34" s="45"/>
    </row>
    <row r="35" spans="1:8" x14ac:dyDescent="0.25">
      <c r="A35" s="9"/>
      <c r="B35" s="9"/>
      <c r="C35" s="9">
        <v>183</v>
      </c>
      <c r="D35" s="4" t="s">
        <v>94</v>
      </c>
      <c r="E35" s="47">
        <v>20672.78</v>
      </c>
      <c r="F35" s="45"/>
      <c r="G35" s="45"/>
      <c r="H35" s="45"/>
    </row>
    <row r="36" spans="1:8" x14ac:dyDescent="0.25">
      <c r="A36" s="8"/>
      <c r="B36" s="8">
        <v>19</v>
      </c>
      <c r="C36" s="8"/>
      <c r="D36" s="7" t="s">
        <v>24</v>
      </c>
      <c r="E36" s="47">
        <f>+E37+E38</f>
        <v>217487.45</v>
      </c>
      <c r="F36" s="45"/>
      <c r="G36" s="45"/>
      <c r="H36" s="45"/>
    </row>
    <row r="37" spans="1:8" x14ac:dyDescent="0.25">
      <c r="A37" s="8"/>
      <c r="B37" s="8"/>
      <c r="C37" s="17">
        <v>191</v>
      </c>
      <c r="D37" s="13" t="s">
        <v>25</v>
      </c>
      <c r="E37" s="47">
        <v>28553.1</v>
      </c>
      <c r="F37" s="45"/>
      <c r="G37" s="45"/>
      <c r="H37" s="45"/>
    </row>
    <row r="38" spans="1:8" x14ac:dyDescent="0.25">
      <c r="A38" s="10"/>
      <c r="B38" s="10"/>
      <c r="C38" s="10">
        <v>192</v>
      </c>
      <c r="D38" s="13" t="s">
        <v>26</v>
      </c>
      <c r="E38" s="47">
        <v>188934.35</v>
      </c>
      <c r="F38" s="48"/>
      <c r="G38" s="45"/>
      <c r="H38" s="45"/>
    </row>
    <row r="39" spans="1:8" x14ac:dyDescent="0.25">
      <c r="A39" s="10"/>
      <c r="B39" s="10"/>
      <c r="C39" s="10"/>
      <c r="D39" s="7" t="s">
        <v>27</v>
      </c>
      <c r="E39" s="47">
        <v>3625309.97</v>
      </c>
      <c r="F39" s="47"/>
      <c r="G39" s="45"/>
      <c r="H39" s="45"/>
    </row>
    <row r="40" spans="1:8" ht="15.75" x14ac:dyDescent="0.25">
      <c r="A40" s="26" t="s">
        <v>28</v>
      </c>
      <c r="B40" s="27"/>
      <c r="C40" s="27"/>
      <c r="D40" s="28" t="s">
        <v>29</v>
      </c>
      <c r="E40" s="50"/>
      <c r="G40" s="45"/>
      <c r="H40" s="45"/>
    </row>
    <row r="41" spans="1:8" ht="15.75" x14ac:dyDescent="0.25">
      <c r="A41" s="35"/>
      <c r="B41" s="36">
        <v>21</v>
      </c>
      <c r="C41" s="36"/>
      <c r="D41" s="33" t="s">
        <v>30</v>
      </c>
      <c r="E41" s="56">
        <f>+E42+E43+E44+E45</f>
        <v>73220.37</v>
      </c>
      <c r="F41" s="45"/>
      <c r="G41" s="45"/>
      <c r="H41" s="45"/>
    </row>
    <row r="42" spans="1:8" x14ac:dyDescent="0.25">
      <c r="A42" s="35"/>
      <c r="B42" s="36"/>
      <c r="C42" s="37">
        <v>212</v>
      </c>
      <c r="D42" s="19" t="s">
        <v>31</v>
      </c>
      <c r="E42" s="47">
        <v>853.66</v>
      </c>
      <c r="F42" s="45"/>
      <c r="G42" s="45"/>
      <c r="H42" s="45"/>
    </row>
    <row r="43" spans="1:8" x14ac:dyDescent="0.25">
      <c r="A43" s="35"/>
      <c r="B43" s="36"/>
      <c r="C43" s="37">
        <v>213</v>
      </c>
      <c r="D43" s="19" t="s">
        <v>32</v>
      </c>
      <c r="E43" s="47">
        <v>40951.629999999997</v>
      </c>
      <c r="F43" s="45"/>
      <c r="G43" s="45"/>
      <c r="H43" s="45"/>
    </row>
    <row r="44" spans="1:8" x14ac:dyDescent="0.25">
      <c r="A44" s="35"/>
      <c r="B44" s="36"/>
      <c r="C44" s="37">
        <v>214</v>
      </c>
      <c r="D44" s="19" t="s">
        <v>33</v>
      </c>
      <c r="E44" s="47">
        <v>9704.8799999999992</v>
      </c>
      <c r="F44" s="45"/>
      <c r="G44" s="45"/>
      <c r="H44" s="45"/>
    </row>
    <row r="45" spans="1:8" x14ac:dyDescent="0.25">
      <c r="A45" s="35"/>
      <c r="B45" s="36"/>
      <c r="C45" s="37">
        <v>215</v>
      </c>
      <c r="D45" s="19" t="s">
        <v>34</v>
      </c>
      <c r="E45" s="47">
        <v>21710.2</v>
      </c>
      <c r="F45" s="45"/>
      <c r="G45" s="45"/>
      <c r="H45" s="45"/>
    </row>
    <row r="46" spans="1:8" x14ac:dyDescent="0.25">
      <c r="A46" s="8"/>
      <c r="B46" s="8">
        <v>22</v>
      </c>
      <c r="C46" s="8"/>
      <c r="D46" s="7" t="s">
        <v>35</v>
      </c>
      <c r="E46" s="56">
        <f>+E47+E48+E49</f>
        <v>309211.68</v>
      </c>
      <c r="F46" s="45"/>
      <c r="G46" s="45"/>
      <c r="H46" s="45"/>
    </row>
    <row r="47" spans="1:8" x14ac:dyDescent="0.25">
      <c r="A47" s="10"/>
      <c r="B47" s="10"/>
      <c r="C47" s="10">
        <v>221</v>
      </c>
      <c r="D47" s="13" t="s">
        <v>36</v>
      </c>
      <c r="E47" s="47">
        <v>297163.68</v>
      </c>
      <c r="F47" s="45"/>
      <c r="G47" s="45"/>
      <c r="H47" s="45"/>
    </row>
    <row r="48" spans="1:8" x14ac:dyDescent="0.25">
      <c r="A48" s="10"/>
      <c r="B48" s="10"/>
      <c r="C48" s="10">
        <v>222</v>
      </c>
      <c r="D48" s="13" t="s">
        <v>37</v>
      </c>
      <c r="E48" s="47">
        <v>8232</v>
      </c>
      <c r="F48" s="45"/>
      <c r="G48" s="45"/>
      <c r="H48" s="45"/>
    </row>
    <row r="49" spans="1:8" x14ac:dyDescent="0.25">
      <c r="A49" s="10"/>
      <c r="B49" s="10"/>
      <c r="C49" s="10">
        <v>224</v>
      </c>
      <c r="D49" s="13" t="s">
        <v>84</v>
      </c>
      <c r="E49" s="47">
        <v>3816</v>
      </c>
      <c r="F49" s="45"/>
      <c r="G49" s="45"/>
      <c r="H49" s="45"/>
    </row>
    <row r="50" spans="1:8" x14ac:dyDescent="0.25">
      <c r="A50" s="8"/>
      <c r="B50" s="8">
        <v>24</v>
      </c>
      <c r="C50" s="8"/>
      <c r="D50" s="7" t="s">
        <v>38</v>
      </c>
      <c r="E50" s="56">
        <f>+E51+E52</f>
        <v>79524.52</v>
      </c>
      <c r="F50" s="45"/>
      <c r="G50" s="45"/>
      <c r="H50" s="45"/>
    </row>
    <row r="51" spans="1:8" x14ac:dyDescent="0.25">
      <c r="A51" s="8"/>
      <c r="B51" s="8"/>
      <c r="C51" s="17">
        <v>241</v>
      </c>
      <c r="D51" s="13" t="s">
        <v>39</v>
      </c>
      <c r="E51" s="47">
        <v>1947</v>
      </c>
      <c r="F51" s="45"/>
      <c r="G51" s="45"/>
      <c r="H51" s="45"/>
    </row>
    <row r="52" spans="1:8" x14ac:dyDescent="0.25">
      <c r="A52" s="8"/>
      <c r="B52" s="8"/>
      <c r="C52" s="17">
        <v>242</v>
      </c>
      <c r="D52" s="19" t="s">
        <v>40</v>
      </c>
      <c r="E52" s="47">
        <v>77577.52</v>
      </c>
      <c r="F52" s="45"/>
      <c r="G52" s="45"/>
      <c r="H52" s="45"/>
    </row>
    <row r="53" spans="1:8" x14ac:dyDescent="0.25">
      <c r="A53" s="8"/>
      <c r="B53" s="8">
        <v>25</v>
      </c>
      <c r="C53" s="8"/>
      <c r="D53" s="7" t="s">
        <v>41</v>
      </c>
      <c r="E53" s="56">
        <f>+E54+E55</f>
        <v>12721</v>
      </c>
      <c r="F53" s="45"/>
      <c r="G53" s="45"/>
      <c r="H53" s="45"/>
    </row>
    <row r="54" spans="1:8" x14ac:dyDescent="0.25">
      <c r="A54" s="8"/>
      <c r="B54" s="8"/>
      <c r="C54" s="17">
        <v>251</v>
      </c>
      <c r="D54" s="13" t="s">
        <v>85</v>
      </c>
      <c r="E54" s="47">
        <f>9121+3070+500</f>
        <v>12691</v>
      </c>
      <c r="F54" s="45"/>
      <c r="G54" s="45"/>
      <c r="H54" s="45"/>
    </row>
    <row r="55" spans="1:8" x14ac:dyDescent="0.25">
      <c r="A55" s="10"/>
      <c r="B55" s="10"/>
      <c r="C55" s="10">
        <v>254</v>
      </c>
      <c r="D55" s="19" t="s">
        <v>42</v>
      </c>
      <c r="E55" s="47">
        <v>30</v>
      </c>
      <c r="F55" s="45"/>
      <c r="G55" s="45"/>
      <c r="H55" s="45"/>
    </row>
    <row r="56" spans="1:8" x14ac:dyDescent="0.25">
      <c r="A56" s="10"/>
      <c r="B56" s="8">
        <v>27</v>
      </c>
      <c r="C56" s="8"/>
      <c r="D56" s="32" t="s">
        <v>43</v>
      </c>
      <c r="E56" s="56">
        <f>+E57+E58</f>
        <v>218799.84999999998</v>
      </c>
      <c r="F56" s="45"/>
      <c r="G56" s="45"/>
      <c r="H56" s="45"/>
    </row>
    <row r="57" spans="1:8" x14ac:dyDescent="0.25">
      <c r="A57" s="10"/>
      <c r="B57" s="10"/>
      <c r="C57" s="10">
        <v>272</v>
      </c>
      <c r="D57" s="19" t="s">
        <v>44</v>
      </c>
      <c r="E57" s="47">
        <v>28225.55</v>
      </c>
      <c r="F57" s="45"/>
      <c r="G57" s="45"/>
      <c r="H57" s="45"/>
    </row>
    <row r="58" spans="1:8" x14ac:dyDescent="0.25">
      <c r="A58" s="10"/>
      <c r="B58" s="10"/>
      <c r="C58" s="10">
        <v>273</v>
      </c>
      <c r="D58" s="19" t="s">
        <v>45</v>
      </c>
      <c r="E58" s="47">
        <v>190574.3</v>
      </c>
      <c r="F58" s="45"/>
      <c r="G58" s="45"/>
      <c r="H58" s="45"/>
    </row>
    <row r="59" spans="1:8" x14ac:dyDescent="0.25">
      <c r="A59" s="10"/>
      <c r="B59" s="8">
        <v>28</v>
      </c>
      <c r="C59" s="10"/>
      <c r="D59" s="32" t="s">
        <v>46</v>
      </c>
      <c r="E59" s="56">
        <f>+E60</f>
        <v>40599.97</v>
      </c>
      <c r="F59" s="45"/>
      <c r="G59" s="45"/>
      <c r="H59" s="45"/>
    </row>
    <row r="60" spans="1:8" x14ac:dyDescent="0.25">
      <c r="A60" s="10"/>
      <c r="B60" s="10"/>
      <c r="C60" s="10">
        <v>282</v>
      </c>
      <c r="D60" s="19" t="s">
        <v>47</v>
      </c>
      <c r="E60" s="47">
        <f>32180.72+2645.35+5773.9</f>
        <v>40599.97</v>
      </c>
      <c r="F60" s="45"/>
      <c r="G60" s="45"/>
      <c r="H60" s="45"/>
    </row>
    <row r="61" spans="1:8" x14ac:dyDescent="0.25">
      <c r="A61" s="8"/>
      <c r="B61" s="8">
        <v>29</v>
      </c>
      <c r="C61" s="8"/>
      <c r="D61" s="7" t="s">
        <v>48</v>
      </c>
      <c r="E61" s="56">
        <f>+E62</f>
        <v>7151.55</v>
      </c>
      <c r="F61" s="45"/>
      <c r="G61" s="45"/>
      <c r="H61" s="45"/>
    </row>
    <row r="62" spans="1:8" x14ac:dyDescent="0.25">
      <c r="A62" s="10"/>
      <c r="B62" s="10"/>
      <c r="C62" s="10">
        <v>292</v>
      </c>
      <c r="D62" s="13" t="s">
        <v>49</v>
      </c>
      <c r="E62" s="45">
        <f>6312.63+838.92</f>
        <v>7151.55</v>
      </c>
      <c r="F62" s="45"/>
      <c r="G62" s="45"/>
      <c r="H62" s="45"/>
    </row>
    <row r="63" spans="1:8" x14ac:dyDescent="0.25">
      <c r="A63" s="10"/>
      <c r="B63" s="10"/>
      <c r="C63" s="10"/>
      <c r="D63" s="7" t="s">
        <v>50</v>
      </c>
      <c r="E63" s="47">
        <f>+E41+E46+E50+E53+E56+E59+E61</f>
        <v>741228.94</v>
      </c>
      <c r="G63" s="45"/>
      <c r="H63" s="45"/>
    </row>
    <row r="64" spans="1:8" ht="15.75" x14ac:dyDescent="0.25">
      <c r="A64" s="26" t="s">
        <v>51</v>
      </c>
      <c r="B64" s="29"/>
      <c r="C64" s="29"/>
      <c r="D64" s="28" t="s">
        <v>52</v>
      </c>
      <c r="E64" s="50"/>
      <c r="G64" s="45"/>
      <c r="H64" s="45"/>
    </row>
    <row r="65" spans="1:8" x14ac:dyDescent="0.25">
      <c r="A65" s="8"/>
      <c r="B65" s="8">
        <v>31</v>
      </c>
      <c r="C65" s="8"/>
      <c r="D65" s="7" t="s">
        <v>53</v>
      </c>
      <c r="E65" s="56">
        <f>+E66</f>
        <v>43474.41</v>
      </c>
      <c r="F65" s="45"/>
      <c r="G65" s="45"/>
      <c r="H65" s="45"/>
    </row>
    <row r="66" spans="1:8" x14ac:dyDescent="0.25">
      <c r="A66" s="10"/>
      <c r="B66" s="10"/>
      <c r="C66" s="10">
        <v>311</v>
      </c>
      <c r="D66" s="13" t="s">
        <v>54</v>
      </c>
      <c r="E66" s="45">
        <f>35106.41+7393+975</f>
        <v>43474.41</v>
      </c>
      <c r="F66" s="45"/>
      <c r="G66" s="45"/>
      <c r="H66" s="45"/>
    </row>
    <row r="67" spans="1:8" x14ac:dyDescent="0.25">
      <c r="A67" s="8"/>
      <c r="B67" s="8">
        <v>33</v>
      </c>
      <c r="C67" s="8"/>
      <c r="D67" s="7" t="s">
        <v>55</v>
      </c>
      <c r="E67" s="56">
        <f>+E68+E69+E70</f>
        <v>54930.030000000006</v>
      </c>
      <c r="F67" s="45"/>
      <c r="G67" s="45"/>
      <c r="H67" s="45"/>
    </row>
    <row r="68" spans="1:8" x14ac:dyDescent="0.25">
      <c r="A68" s="8"/>
      <c r="B68" s="8"/>
      <c r="C68" s="17">
        <v>331</v>
      </c>
      <c r="D68" s="13" t="s">
        <v>56</v>
      </c>
      <c r="E68" s="47">
        <v>10897.29</v>
      </c>
      <c r="F68" s="45"/>
      <c r="G68" s="45"/>
      <c r="H68" s="45"/>
    </row>
    <row r="69" spans="1:8" x14ac:dyDescent="0.25">
      <c r="A69" s="10"/>
      <c r="B69" s="10"/>
      <c r="C69" s="10">
        <v>332</v>
      </c>
      <c r="D69" s="13" t="s">
        <v>57</v>
      </c>
      <c r="E69" s="47">
        <f>41988.41+1211</f>
        <v>43199.41</v>
      </c>
      <c r="F69" s="45"/>
      <c r="G69" s="45"/>
      <c r="H69" s="45"/>
    </row>
    <row r="70" spans="1:8" x14ac:dyDescent="0.25">
      <c r="A70" s="10"/>
      <c r="B70" s="10"/>
      <c r="C70" s="10">
        <v>334</v>
      </c>
      <c r="D70" s="19" t="s">
        <v>58</v>
      </c>
      <c r="E70" s="47">
        <v>833.33</v>
      </c>
      <c r="F70" s="45"/>
      <c r="G70" s="45"/>
      <c r="H70" s="45"/>
    </row>
    <row r="71" spans="1:8" ht="30" customHeight="1" x14ac:dyDescent="0.25">
      <c r="A71" s="8"/>
      <c r="B71" s="8">
        <v>34</v>
      </c>
      <c r="C71" s="8"/>
      <c r="D71" s="18" t="s">
        <v>59</v>
      </c>
      <c r="E71" s="56">
        <f>+E72+E73</f>
        <v>237754.03</v>
      </c>
      <c r="F71" s="45"/>
      <c r="G71" s="45"/>
      <c r="H71" s="45"/>
    </row>
    <row r="72" spans="1:8" x14ac:dyDescent="0.25">
      <c r="A72" s="10"/>
      <c r="B72" s="10"/>
      <c r="C72" s="10">
        <v>341</v>
      </c>
      <c r="D72" s="13" t="s">
        <v>60</v>
      </c>
      <c r="E72" s="47">
        <f>127873.61+58931.7+21552.5</f>
        <v>208357.81</v>
      </c>
      <c r="F72" s="45"/>
      <c r="G72" s="45"/>
      <c r="H72" s="45"/>
    </row>
    <row r="73" spans="1:8" x14ac:dyDescent="0.25">
      <c r="A73" s="10"/>
      <c r="B73" s="10"/>
      <c r="C73" s="10">
        <v>342</v>
      </c>
      <c r="D73" s="19" t="s">
        <v>61</v>
      </c>
      <c r="E73" s="47">
        <f>615+28781.22</f>
        <v>29396.22</v>
      </c>
      <c r="F73" s="45"/>
      <c r="G73" s="45"/>
      <c r="H73" s="45"/>
    </row>
    <row r="74" spans="1:8" ht="15.75" x14ac:dyDescent="0.25">
      <c r="A74" s="10"/>
      <c r="B74" s="10">
        <v>35</v>
      </c>
      <c r="C74" s="10"/>
      <c r="D74" s="33" t="s">
        <v>62</v>
      </c>
      <c r="E74" s="56">
        <f>+E75+E76+E77</f>
        <v>73353.45</v>
      </c>
      <c r="F74" s="45"/>
      <c r="G74" s="45"/>
      <c r="H74" s="45"/>
    </row>
    <row r="75" spans="1:8" x14ac:dyDescent="0.25">
      <c r="A75" s="10"/>
      <c r="B75" s="10"/>
      <c r="C75" s="10">
        <v>353</v>
      </c>
      <c r="D75" s="19" t="s">
        <v>63</v>
      </c>
      <c r="E75" s="47">
        <v>150</v>
      </c>
      <c r="F75" s="45"/>
      <c r="G75" s="45"/>
      <c r="H75" s="45"/>
    </row>
    <row r="76" spans="1:8" x14ac:dyDescent="0.25">
      <c r="A76" s="10"/>
      <c r="B76" s="10"/>
      <c r="C76" s="10">
        <v>354</v>
      </c>
      <c r="D76" s="19" t="s">
        <v>64</v>
      </c>
      <c r="E76" s="47">
        <f>10844.89+2644.8</f>
        <v>13489.689999999999</v>
      </c>
      <c r="F76" s="45"/>
      <c r="G76" s="45"/>
      <c r="H76" s="45"/>
    </row>
    <row r="77" spans="1:8" x14ac:dyDescent="0.25">
      <c r="A77" s="10"/>
      <c r="B77" s="10"/>
      <c r="C77" s="10">
        <v>355</v>
      </c>
      <c r="D77" s="19" t="s">
        <v>65</v>
      </c>
      <c r="E77" s="47">
        <f>54016.68+195+5502.08</f>
        <v>59713.760000000002</v>
      </c>
      <c r="F77" s="45"/>
      <c r="G77" s="45"/>
      <c r="H77" s="45"/>
    </row>
    <row r="78" spans="1:8" x14ac:dyDescent="0.25">
      <c r="A78" s="10"/>
      <c r="B78" s="8">
        <v>36</v>
      </c>
      <c r="C78" s="10"/>
      <c r="D78" s="32" t="s">
        <v>66</v>
      </c>
      <c r="E78" s="56">
        <f>+E79+E80</f>
        <v>8659.5499999999993</v>
      </c>
      <c r="F78" s="45"/>
      <c r="G78" s="45"/>
      <c r="H78" s="45"/>
    </row>
    <row r="79" spans="1:8" x14ac:dyDescent="0.25">
      <c r="A79" s="10"/>
      <c r="B79" s="8"/>
      <c r="C79" s="10">
        <v>365</v>
      </c>
      <c r="D79" s="19" t="s">
        <v>67</v>
      </c>
      <c r="E79" s="47">
        <f>4435+1959.18</f>
        <v>6394.18</v>
      </c>
      <c r="F79" s="45"/>
      <c r="G79" s="45"/>
      <c r="H79" s="45"/>
    </row>
    <row r="80" spans="1:8" x14ac:dyDescent="0.25">
      <c r="A80" s="10"/>
      <c r="B80" s="10"/>
      <c r="C80" s="39">
        <v>366</v>
      </c>
      <c r="D80" s="19" t="s">
        <v>83</v>
      </c>
      <c r="E80" s="47">
        <v>2265.37</v>
      </c>
      <c r="F80" s="45"/>
      <c r="G80" s="45"/>
      <c r="H80" s="45"/>
    </row>
    <row r="81" spans="1:8" x14ac:dyDescent="0.25">
      <c r="A81" s="8"/>
      <c r="B81" s="8">
        <v>39</v>
      </c>
      <c r="C81" s="8"/>
      <c r="D81" s="7" t="s">
        <v>68</v>
      </c>
      <c r="E81" s="56">
        <f>+E82+E83+E84+E85</f>
        <v>69379.839999999997</v>
      </c>
      <c r="F81" s="45"/>
      <c r="G81" s="45"/>
      <c r="H81" s="45"/>
    </row>
    <row r="82" spans="1:8" x14ac:dyDescent="0.25">
      <c r="A82" s="10"/>
      <c r="B82" s="10"/>
      <c r="C82" s="10">
        <v>391</v>
      </c>
      <c r="D82" s="13" t="s">
        <v>69</v>
      </c>
      <c r="E82" s="47">
        <f>33689.09+20850.09</f>
        <v>54539.179999999993</v>
      </c>
      <c r="F82" s="45"/>
      <c r="G82" s="45"/>
      <c r="H82" s="45"/>
    </row>
    <row r="83" spans="1:8" x14ac:dyDescent="0.25">
      <c r="A83" s="10"/>
      <c r="B83" s="10"/>
      <c r="C83" s="10">
        <v>392</v>
      </c>
      <c r="D83" s="19" t="s">
        <v>70</v>
      </c>
      <c r="E83" s="47">
        <f>325+131.44</f>
        <v>456.44</v>
      </c>
      <c r="F83" s="45"/>
      <c r="G83" s="45"/>
      <c r="H83" s="45"/>
    </row>
    <row r="84" spans="1:8" x14ac:dyDescent="0.25">
      <c r="A84" s="10"/>
      <c r="B84" s="10"/>
      <c r="C84" s="10">
        <v>396</v>
      </c>
      <c r="D84" s="13" t="s">
        <v>71</v>
      </c>
      <c r="E84" s="47">
        <f>4986.72+1090</f>
        <v>6076.72</v>
      </c>
      <c r="F84" s="45"/>
      <c r="G84" s="45"/>
      <c r="H84" s="45"/>
    </row>
    <row r="85" spans="1:8" x14ac:dyDescent="0.25">
      <c r="A85" s="10"/>
      <c r="B85" s="10"/>
      <c r="C85" s="10">
        <v>397</v>
      </c>
      <c r="D85" s="13" t="s">
        <v>72</v>
      </c>
      <c r="E85" s="47">
        <v>8307.5</v>
      </c>
      <c r="F85" s="45"/>
      <c r="G85" s="45"/>
      <c r="H85" s="45"/>
    </row>
    <row r="86" spans="1:8" x14ac:dyDescent="0.25">
      <c r="A86" s="10"/>
      <c r="B86" s="10"/>
      <c r="C86" s="10"/>
      <c r="D86" s="7" t="s">
        <v>73</v>
      </c>
      <c r="E86" s="45"/>
      <c r="F86" s="47"/>
      <c r="G86" s="45"/>
      <c r="H86" s="45"/>
    </row>
    <row r="87" spans="1:8" ht="15.75" x14ac:dyDescent="0.25">
      <c r="A87" s="26" t="s">
        <v>74</v>
      </c>
      <c r="B87" s="29"/>
      <c r="C87" s="29"/>
      <c r="D87" s="28" t="s">
        <v>75</v>
      </c>
      <c r="E87" s="50"/>
      <c r="F87" s="47"/>
      <c r="G87" s="45"/>
      <c r="H87" s="45"/>
    </row>
    <row r="88" spans="1:8" x14ac:dyDescent="0.25">
      <c r="A88" s="10"/>
      <c r="B88" s="8">
        <v>61</v>
      </c>
      <c r="C88" s="10"/>
      <c r="D88" s="7" t="s">
        <v>76</v>
      </c>
      <c r="E88" s="56">
        <f>+E89</f>
        <v>1972</v>
      </c>
      <c r="F88" s="47"/>
      <c r="G88" s="45"/>
      <c r="H88" s="45"/>
    </row>
    <row r="89" spans="1:8" x14ac:dyDescent="0.25">
      <c r="A89" s="10"/>
      <c r="B89" s="10"/>
      <c r="C89" s="10">
        <v>614</v>
      </c>
      <c r="D89" s="19" t="s">
        <v>77</v>
      </c>
      <c r="E89" s="45">
        <v>1972</v>
      </c>
      <c r="F89" s="47"/>
      <c r="G89" s="45"/>
      <c r="H89" s="45"/>
    </row>
    <row r="90" spans="1:8" x14ac:dyDescent="0.25">
      <c r="A90" s="10"/>
      <c r="B90" s="10"/>
      <c r="C90" s="10"/>
      <c r="D90" s="13"/>
      <c r="E90" s="45"/>
      <c r="F90" s="47"/>
      <c r="G90" s="45"/>
      <c r="H90" s="45"/>
    </row>
    <row r="91" spans="1:8" ht="15.75" x14ac:dyDescent="0.25">
      <c r="A91" s="26" t="s">
        <v>86</v>
      </c>
      <c r="B91" s="38"/>
      <c r="C91" s="38"/>
      <c r="D91" s="28" t="s">
        <v>87</v>
      </c>
      <c r="E91" s="50"/>
      <c r="F91" s="42"/>
      <c r="G91" s="45"/>
      <c r="H91" s="45"/>
    </row>
    <row r="92" spans="1:8" s="42" customFormat="1" x14ac:dyDescent="0.25">
      <c r="A92" s="40"/>
      <c r="B92" s="41">
        <v>74</v>
      </c>
      <c r="C92" s="41"/>
      <c r="D92" s="44" t="s">
        <v>93</v>
      </c>
      <c r="E92" s="47"/>
      <c r="F92" s="47"/>
      <c r="G92" s="47"/>
      <c r="H92" s="47"/>
    </row>
    <row r="93" spans="1:8" x14ac:dyDescent="0.25">
      <c r="A93" s="40"/>
      <c r="B93" s="41">
        <v>741</v>
      </c>
      <c r="C93" s="41"/>
      <c r="D93" s="43" t="s">
        <v>92</v>
      </c>
      <c r="E93" s="56">
        <v>494394.4</v>
      </c>
      <c r="F93" s="47"/>
      <c r="G93" s="45"/>
      <c r="H93" s="45"/>
    </row>
    <row r="94" spans="1:8" ht="15.75" x14ac:dyDescent="0.25">
      <c r="A94" s="26" t="s">
        <v>88</v>
      </c>
      <c r="B94" s="38"/>
      <c r="C94" s="38"/>
      <c r="D94" s="28" t="s">
        <v>89</v>
      </c>
      <c r="E94" s="50"/>
      <c r="F94" s="47"/>
      <c r="G94" s="45"/>
      <c r="H94" s="45"/>
    </row>
    <row r="95" spans="1:8" x14ac:dyDescent="0.25">
      <c r="A95" s="40"/>
      <c r="B95" s="41">
        <v>87</v>
      </c>
      <c r="C95" s="41"/>
      <c r="D95" s="44" t="s">
        <v>90</v>
      </c>
      <c r="E95" s="45"/>
      <c r="F95" s="47"/>
      <c r="G95" s="45"/>
      <c r="H95" s="45"/>
    </row>
    <row r="96" spans="1:8" x14ac:dyDescent="0.25">
      <c r="A96" s="40"/>
      <c r="B96" s="41">
        <v>871</v>
      </c>
      <c r="C96" s="41"/>
      <c r="D96" s="43" t="s">
        <v>91</v>
      </c>
      <c r="E96" s="45"/>
      <c r="F96" s="47"/>
      <c r="G96" s="45"/>
      <c r="H96" s="45"/>
    </row>
    <row r="97" spans="1:8" x14ac:dyDescent="0.25">
      <c r="A97" s="10"/>
      <c r="B97" s="10"/>
      <c r="C97" s="10"/>
      <c r="D97" s="7" t="s">
        <v>78</v>
      </c>
      <c r="E97" s="45"/>
      <c r="F97" s="47"/>
      <c r="G97" s="45"/>
      <c r="H97" s="45"/>
    </row>
    <row r="98" spans="1:8" ht="18" x14ac:dyDescent="0.4">
      <c r="A98" s="30"/>
      <c r="B98" s="30"/>
      <c r="C98" s="30"/>
      <c r="D98" s="28" t="s">
        <v>79</v>
      </c>
      <c r="E98" s="51"/>
      <c r="F98" s="47"/>
      <c r="G98" s="45"/>
      <c r="H98" s="45"/>
    </row>
    <row r="99" spans="1:8" ht="18" x14ac:dyDescent="0.4">
      <c r="A99" s="30"/>
      <c r="B99" s="30"/>
      <c r="C99" s="30"/>
      <c r="D99" s="28" t="s">
        <v>80</v>
      </c>
      <c r="E99" s="51">
        <f>+E22+E24+E26+E31+E34+E37+E42+E47+E51+E54+E57+E60+E62+E66+E68+E72+E75+E79+E82+E89+E94</f>
        <v>4027037.9600000009</v>
      </c>
      <c r="F99" s="45"/>
      <c r="G99" s="45"/>
      <c r="H99" s="45"/>
    </row>
    <row r="100" spans="1:8" x14ac:dyDescent="0.25">
      <c r="A100" s="1"/>
      <c r="B100" s="1"/>
      <c r="C100" s="1"/>
      <c r="D100" s="11"/>
      <c r="E100" s="45"/>
      <c r="F100" s="45"/>
      <c r="G100" s="45"/>
      <c r="H100" s="45"/>
    </row>
    <row r="101" spans="1:8" ht="37.5" customHeight="1" x14ac:dyDescent="0.25">
      <c r="A101" s="1"/>
      <c r="B101" s="1"/>
      <c r="C101" s="1"/>
      <c r="D101" s="12" t="s">
        <v>81</v>
      </c>
      <c r="E101" s="45"/>
      <c r="F101" s="46"/>
      <c r="G101" s="45"/>
      <c r="H101" s="45"/>
    </row>
    <row r="102" spans="1:8" x14ac:dyDescent="0.25">
      <c r="D102" s="20">
        <v>41214</v>
      </c>
      <c r="E102" s="45"/>
      <c r="F102" s="45"/>
      <c r="G102" s="45"/>
      <c r="H102" s="45"/>
    </row>
    <row r="103" spans="1:8" x14ac:dyDescent="0.25">
      <c r="D103" s="1"/>
    </row>
  </sheetData>
  <mergeCells count="5">
    <mergeCell ref="A6:D6"/>
    <mergeCell ref="A8:D8"/>
    <mergeCell ref="A9:D9"/>
    <mergeCell ref="A10:D10"/>
    <mergeCell ref="A18:D1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 sizeWithCells="1">
              <from>
                <xdr:col>1</xdr:col>
                <xdr:colOff>276225</xdr:colOff>
                <xdr:row>0</xdr:row>
                <xdr:rowOff>0</xdr:rowOff>
              </from>
              <to>
                <xdr:col>4</xdr:col>
                <xdr:colOff>0</xdr:colOff>
                <xdr:row>6</xdr:row>
                <xdr:rowOff>38100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2013-09-11T15:29:45Z</dcterms:created>
  <dcterms:modified xsi:type="dcterms:W3CDTF">2014-10-10T15:14:53Z</dcterms:modified>
</cp:coreProperties>
</file>