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755" activeTab="1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'!$A$1:$N$89</definedName>
    <definedName name="_xlnm.Print_Titles" localSheetId="1">'Plantilla Ejecución '!$7:$7</definedName>
    <definedName name="_xlnm.Print_Titles" localSheetId="0">'Plantilla Presupuesto'!$7:$7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C35" i="2"/>
  <c r="C25" i="2"/>
  <c r="C15" i="2"/>
  <c r="C9" i="2"/>
  <c r="C51" i="2"/>
  <c r="C69" i="2"/>
  <c r="C66" i="2"/>
  <c r="C61" i="2"/>
  <c r="C84" i="2"/>
  <c r="B84" i="2"/>
  <c r="C82" i="2"/>
  <c r="C79" i="2"/>
  <c r="C76" i="2"/>
  <c r="B82" i="2"/>
  <c r="B79" i="2"/>
  <c r="B76" i="2"/>
  <c r="B35" i="2"/>
  <c r="B69" i="2"/>
  <c r="B66" i="2"/>
  <c r="B61" i="2"/>
  <c r="B51" i="2"/>
  <c r="B43" i="2"/>
  <c r="B25" i="2"/>
  <c r="B15" i="2"/>
  <c r="B9" i="2"/>
  <c r="B84" i="3"/>
  <c r="B66" i="3"/>
  <c r="B61" i="3"/>
  <c r="B51" i="3"/>
  <c r="B43" i="3"/>
  <c r="B35" i="3"/>
  <c r="B25" i="3"/>
  <c r="B17" i="3"/>
  <c r="B16" i="3"/>
  <c r="B9" i="3"/>
  <c r="I82" i="3"/>
  <c r="J82" i="3"/>
  <c r="K82" i="3"/>
  <c r="K84" i="3" s="1"/>
  <c r="L82" i="3"/>
  <c r="L84" i="3" s="1"/>
  <c r="M82" i="3"/>
  <c r="N82" i="3"/>
  <c r="I79" i="3"/>
  <c r="J79" i="3"/>
  <c r="K79" i="3"/>
  <c r="L79" i="3"/>
  <c r="M79" i="3"/>
  <c r="N79" i="3"/>
  <c r="I76" i="3"/>
  <c r="I84" i="3" s="1"/>
  <c r="J76" i="3"/>
  <c r="J84" i="3" s="1"/>
  <c r="K76" i="3"/>
  <c r="L76" i="3"/>
  <c r="M76" i="3"/>
  <c r="M84" i="3" s="1"/>
  <c r="N76" i="3"/>
  <c r="N84" i="3" s="1"/>
  <c r="I51" i="3"/>
  <c r="J51" i="3"/>
  <c r="K51" i="3"/>
  <c r="L51" i="3"/>
  <c r="M51" i="3"/>
  <c r="N51" i="3"/>
  <c r="N50" i="3"/>
  <c r="M50" i="3" s="1"/>
  <c r="L50" i="3" s="1"/>
  <c r="K50" i="3" s="1"/>
  <c r="J50" i="3" s="1"/>
  <c r="I50" i="3" s="1"/>
  <c r="H50" i="3" s="1"/>
  <c r="G50" i="3" s="1"/>
  <c r="F50" i="3" s="1"/>
  <c r="E50" i="3" s="1"/>
  <c r="D50" i="3" s="1"/>
  <c r="C50" i="3" s="1"/>
  <c r="B50" i="3" s="1"/>
  <c r="N49" i="3"/>
  <c r="M49" i="3"/>
  <c r="L49" i="3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N48" i="3"/>
  <c r="M48" i="3" s="1"/>
  <c r="L48" i="3" s="1"/>
  <c r="K48" i="3" s="1"/>
  <c r="J48" i="3" s="1"/>
  <c r="I48" i="3" s="1"/>
  <c r="H48" i="3" s="1"/>
  <c r="G48" i="3" s="1"/>
  <c r="F48" i="3" s="1"/>
  <c r="E48" i="3" s="1"/>
  <c r="D48" i="3" s="1"/>
  <c r="C48" i="3" s="1"/>
  <c r="B48" i="3" s="1"/>
  <c r="N47" i="3"/>
  <c r="M47" i="3"/>
  <c r="L47" i="3"/>
  <c r="K47" i="3" s="1"/>
  <c r="J47" i="3" s="1"/>
  <c r="I47" i="3" s="1"/>
  <c r="H47" i="3" s="1"/>
  <c r="G47" i="3" s="1"/>
  <c r="F47" i="3" s="1"/>
  <c r="E47" i="3" s="1"/>
  <c r="D47" i="3" s="1"/>
  <c r="C47" i="3" s="1"/>
  <c r="B47" i="3" s="1"/>
  <c r="N46" i="3"/>
  <c r="M46" i="3" s="1"/>
  <c r="L46" i="3" s="1"/>
  <c r="K46" i="3" s="1"/>
  <c r="J46" i="3" s="1"/>
  <c r="I46" i="3" s="1"/>
  <c r="H46" i="3" s="1"/>
  <c r="G46" i="3" s="1"/>
  <c r="F46" i="3" s="1"/>
  <c r="E46" i="3" s="1"/>
  <c r="D46" i="3" s="1"/>
  <c r="C46" i="3" s="1"/>
  <c r="B46" i="3" s="1"/>
  <c r="N45" i="3"/>
  <c r="M45" i="3"/>
  <c r="L45" i="3"/>
  <c r="K45" i="3" s="1"/>
  <c r="J45" i="3" s="1"/>
  <c r="I45" i="3" s="1"/>
  <c r="H45" i="3" s="1"/>
  <c r="G45" i="3" s="1"/>
  <c r="F45" i="3" s="1"/>
  <c r="E45" i="3" s="1"/>
  <c r="D45" i="3" s="1"/>
  <c r="C45" i="3" s="1"/>
  <c r="B45" i="3" s="1"/>
  <c r="N44" i="3"/>
  <c r="M44" i="3" s="1"/>
  <c r="L44" i="3" s="1"/>
  <c r="K44" i="3" s="1"/>
  <c r="J44" i="3" s="1"/>
  <c r="I44" i="3" s="1"/>
  <c r="H44" i="3" s="1"/>
  <c r="G44" i="3" s="1"/>
  <c r="F44" i="3" s="1"/>
  <c r="E44" i="3" s="1"/>
  <c r="D44" i="3" s="1"/>
  <c r="C44" i="3" s="1"/>
  <c r="B44" i="3" s="1"/>
  <c r="N43" i="3"/>
  <c r="M43" i="3" s="1"/>
  <c r="I25" i="3"/>
  <c r="J25" i="3"/>
  <c r="K25" i="3"/>
  <c r="L25" i="3"/>
  <c r="M25" i="3"/>
  <c r="N25" i="3"/>
  <c r="I15" i="3"/>
  <c r="J15" i="3"/>
  <c r="J73" i="3" s="1"/>
  <c r="J86" i="3" s="1"/>
  <c r="K15" i="3"/>
  <c r="K73" i="3" s="1"/>
  <c r="K86" i="3" s="1"/>
  <c r="L15" i="3"/>
  <c r="L73" i="3" s="1"/>
  <c r="L86" i="3" s="1"/>
  <c r="M15" i="3"/>
  <c r="M73" i="3" s="1"/>
  <c r="M86" i="3" s="1"/>
  <c r="N15" i="3"/>
  <c r="N73" i="3" s="1"/>
  <c r="N86" i="3" s="1"/>
  <c r="J9" i="3"/>
  <c r="K9" i="3"/>
  <c r="L9" i="3"/>
  <c r="M9" i="3"/>
  <c r="N9" i="3"/>
  <c r="I9" i="3"/>
  <c r="C84" i="3"/>
  <c r="D84" i="3"/>
  <c r="E84" i="3"/>
  <c r="F84" i="3"/>
  <c r="G84" i="3"/>
  <c r="H84" i="3"/>
  <c r="D82" i="3"/>
  <c r="E82" i="3"/>
  <c r="B82" i="3" s="1"/>
  <c r="F82" i="3"/>
  <c r="G82" i="3"/>
  <c r="H82" i="3"/>
  <c r="C82" i="3"/>
  <c r="B79" i="3"/>
  <c r="B80" i="3"/>
  <c r="D79" i="3"/>
  <c r="E79" i="3"/>
  <c r="F79" i="3"/>
  <c r="G79" i="3"/>
  <c r="H79" i="3"/>
  <c r="C79" i="3"/>
  <c r="B76" i="3"/>
  <c r="D76" i="3"/>
  <c r="E76" i="3"/>
  <c r="F76" i="3"/>
  <c r="G76" i="3"/>
  <c r="H76" i="3"/>
  <c r="C76" i="3"/>
  <c r="B78" i="3"/>
  <c r="B81" i="3"/>
  <c r="B83" i="3"/>
  <c r="B77" i="3"/>
  <c r="D51" i="3"/>
  <c r="E51" i="3"/>
  <c r="F51" i="3"/>
  <c r="G51" i="3"/>
  <c r="H51" i="3"/>
  <c r="C51" i="3"/>
  <c r="D25" i="3"/>
  <c r="E25" i="3"/>
  <c r="F25" i="3"/>
  <c r="G25" i="3"/>
  <c r="H25" i="3"/>
  <c r="C25" i="3"/>
  <c r="H42" i="3"/>
  <c r="G42" i="3" s="1"/>
  <c r="F42" i="3" s="1"/>
  <c r="E42" i="3" s="1"/>
  <c r="D42" i="3" s="1"/>
  <c r="C42" i="3" s="1"/>
  <c r="B42" i="3" s="1"/>
  <c r="H41" i="3"/>
  <c r="G41" i="3" s="1"/>
  <c r="F41" i="3" s="1"/>
  <c r="E41" i="3" s="1"/>
  <c r="D41" i="3" s="1"/>
  <c r="C41" i="3" s="1"/>
  <c r="B41" i="3" s="1"/>
  <c r="H40" i="3"/>
  <c r="G40" i="3" s="1"/>
  <c r="F40" i="3" s="1"/>
  <c r="E40" i="3" s="1"/>
  <c r="D40" i="3" s="1"/>
  <c r="C40" i="3" s="1"/>
  <c r="B40" i="3" s="1"/>
  <c r="H39" i="3"/>
  <c r="G39" i="3" s="1"/>
  <c r="F39" i="3" s="1"/>
  <c r="E39" i="3" s="1"/>
  <c r="D39" i="3" s="1"/>
  <c r="C39" i="3" s="1"/>
  <c r="B39" i="3" s="1"/>
  <c r="H38" i="3"/>
  <c r="G38" i="3" s="1"/>
  <c r="F38" i="3" s="1"/>
  <c r="E38" i="3" s="1"/>
  <c r="D38" i="3" s="1"/>
  <c r="C38" i="3" s="1"/>
  <c r="B38" i="3" s="1"/>
  <c r="H37" i="3"/>
  <c r="G37" i="3" s="1"/>
  <c r="F37" i="3" s="1"/>
  <c r="E37" i="3" s="1"/>
  <c r="D37" i="3" s="1"/>
  <c r="C37" i="3" s="1"/>
  <c r="B37" i="3" s="1"/>
  <c r="D15" i="3"/>
  <c r="E15" i="3"/>
  <c r="F15" i="3"/>
  <c r="B15" i="3" s="1"/>
  <c r="G15" i="3"/>
  <c r="H15" i="3"/>
  <c r="C15" i="3"/>
  <c r="B24" i="3"/>
  <c r="D9" i="3"/>
  <c r="E9" i="3"/>
  <c r="F9" i="3"/>
  <c r="G9" i="3"/>
  <c r="H9" i="3"/>
  <c r="C9" i="3"/>
  <c r="B14" i="3"/>
  <c r="B13" i="3"/>
  <c r="B18" i="3"/>
  <c r="B19" i="3"/>
  <c r="B20" i="3"/>
  <c r="B21" i="3"/>
  <c r="B22" i="3"/>
  <c r="B23" i="3"/>
  <c r="B26" i="3"/>
  <c r="B27" i="3"/>
  <c r="B28" i="3"/>
  <c r="B29" i="3"/>
  <c r="B30" i="3"/>
  <c r="B31" i="3"/>
  <c r="B32" i="3"/>
  <c r="B33" i="3"/>
  <c r="B34" i="3"/>
  <c r="B36" i="3"/>
  <c r="B52" i="3"/>
  <c r="B53" i="3"/>
  <c r="B54" i="3"/>
  <c r="B55" i="3"/>
  <c r="B56" i="3"/>
  <c r="B57" i="3"/>
  <c r="B58" i="3"/>
  <c r="B59" i="3"/>
  <c r="B60" i="3"/>
  <c r="B62" i="3"/>
  <c r="B63" i="3"/>
  <c r="B64" i="3"/>
  <c r="B65" i="3"/>
  <c r="B67" i="3"/>
  <c r="B68" i="3"/>
  <c r="B69" i="3"/>
  <c r="B70" i="3"/>
  <c r="B71" i="3"/>
  <c r="B72" i="3"/>
  <c r="B11" i="3"/>
  <c r="B12" i="3"/>
  <c r="B10" i="3"/>
  <c r="C73" i="2" l="1"/>
  <c r="C86" i="2" s="1"/>
  <c r="B73" i="2"/>
  <c r="B86" i="2" s="1"/>
  <c r="I73" i="3"/>
  <c r="I86" i="3" s="1"/>
  <c r="N35" i="3"/>
  <c r="M35" i="3"/>
  <c r="L43" i="3"/>
  <c r="Y8" i="3"/>
  <c r="AA8" i="3" s="1"/>
  <c r="U8" i="3"/>
  <c r="V8" i="3"/>
  <c r="W8" i="3" s="1"/>
  <c r="X8" i="3" s="1"/>
  <c r="T8" i="3"/>
  <c r="L35" i="3" l="1"/>
  <c r="K43" i="3"/>
  <c r="Z7" i="3"/>
  <c r="AA7" i="3" s="1"/>
  <c r="K35" i="3" l="1"/>
  <c r="J43" i="3"/>
  <c r="I43" i="3" l="1"/>
  <c r="J35" i="3"/>
  <c r="H43" i="3" l="1"/>
  <c r="I35" i="3"/>
  <c r="G43" i="3" l="1"/>
  <c r="H35" i="3"/>
  <c r="H73" i="3" s="1"/>
  <c r="H86" i="3" s="1"/>
  <c r="F43" i="3" l="1"/>
  <c r="G35" i="3"/>
  <c r="G73" i="3" s="1"/>
  <c r="G86" i="3" s="1"/>
  <c r="E43" i="3" l="1"/>
  <c r="F35" i="3"/>
  <c r="F73" i="3" s="1"/>
  <c r="F86" i="3" l="1"/>
  <c r="B73" i="3"/>
  <c r="B86" i="3" s="1"/>
  <c r="D43" i="3"/>
  <c r="E35" i="3"/>
  <c r="E73" i="3" s="1"/>
  <c r="E86" i="3" s="1"/>
  <c r="C43" i="3" l="1"/>
  <c r="D35" i="3"/>
  <c r="D73" i="3" s="1"/>
  <c r="D86" i="3" s="1"/>
  <c r="C35" i="3" l="1"/>
  <c r="C73" i="3" l="1"/>
  <c r="C86" i="3" l="1"/>
</calcChain>
</file>

<file path=xl/sharedStrings.xml><?xml version="1.0" encoding="utf-8"?>
<sst xmlns="http://schemas.openxmlformats.org/spreadsheetml/2006/main" count="217" uniqueCount="135">
  <si>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</si>
  <si>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</si>
  <si>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</si>
  <si>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</si>
  <si>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</si>
  <si>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</si>
  <si>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</si>
  <si>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</si>
  <si>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</si>
  <si>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</si>
  <si>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</si>
  <si>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</si>
  <si>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</si>
  <si>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</si>
  <si>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</si>
  <si>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</si>
  <si>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</si>
  <si>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</si>
  <si>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</si>
  <si>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</si>
  <si>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</si>
  <si>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</si>
  <si>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</si>
  <si>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</si>
  <si>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</si>
  <si>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</si>
  <si>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</si>
  <si>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</si>
  <si>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</si>
  <si>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</si>
  <si>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</si>
  <si>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</si>
  <si>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</si>
  <si>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</si>
  <si>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</si>
  <si>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</si>
  <si>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</si>
  <si>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</si>
  <si>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</si>
  <si>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</si>
  <si>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</si>
  <si>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</si>
  <si>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</si>
  <si>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</si>
  <si>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</si>
  <si>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</si>
  <si>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</si>
  <si>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</si>
  <si>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</si>
  <si>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</si>
  <si>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</si>
  <si>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</si>
  <si>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</si>
  <si>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</si>
  <si>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</si>
  <si>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</si>
  <si>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</si>
  <si>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</si>
  <si>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</si>
  <si>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</si>
  <si>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</si>
  <si>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</si>
  <si>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</si>
  <si>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</si>
  <si>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</si>
  <si>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</si>
  <si>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</si>
  <si>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</si>
  <si>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</si>
  <si>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</si>
  <si>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</si>
  <si>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</si>
  <si>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</si>
  <si>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</si>
  <si>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</si>
  <si>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</si>
  <si>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</si>
  <si>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</si>
  <si>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</si>
  <si>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</si>
  <si>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</si>
  <si>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</si>
  <si>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</si>
  <si>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</si>
  <si>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</si>
  <si>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</si>
  <si>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</si>
  <si>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</si>
  <si>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</si>
  <si>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</si>
  <si>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</si>
  <si>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</si>
  <si>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</si>
  <si>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</si>
  <si>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</si>
  <si>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</si>
  <si>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</si>
  <si>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</si>
  <si>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</si>
  <si>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</si>
  <si>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</si>
  <si>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</si>
  <si>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</si>
  <si>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</si>
  <si>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</si>
  <si>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</si>
  <si>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</si>
  <si>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466,815.13</t>
  </si>
  <si>
    <t>15,155.97</t>
  </si>
  <si>
    <t>111,562.90</t>
  </si>
  <si>
    <t>263,892.50</t>
  </si>
  <si>
    <t>21,181.00</t>
  </si>
  <si>
    <t>115,934.90</t>
  </si>
  <si>
    <t>5,644.38</t>
  </si>
  <si>
    <t>46,500.53</t>
  </si>
  <si>
    <t>374,836.85</t>
  </si>
  <si>
    <t>444,110.60</t>
  </si>
  <si>
    <t>494,661.49</t>
  </si>
  <si>
    <t>556,749.99</t>
  </si>
  <si>
    <t>338,876.16</t>
  </si>
  <si>
    <t>273,737.51</t>
  </si>
  <si>
    <t>45,243.80</t>
  </si>
  <si>
    <t>-9,336.54</t>
  </si>
  <si>
    <t>271,863.19</t>
  </si>
  <si>
    <t>101,405.66</t>
  </si>
  <si>
    <t>Jardín Botánico Nacional</t>
  </si>
  <si>
    <t>Ministerio del Medio Ambiente y Recursos Naturales</t>
  </si>
  <si>
    <t>Fuente: SIGEF</t>
  </si>
  <si>
    <t>Fecha de registro: hasta el [09] de [Julio] del [2018]</t>
  </si>
  <si>
    <t>Fecha de imputación: hasta el [09] de [Julio] del [2018]</t>
  </si>
  <si>
    <t>Elaborado Por</t>
  </si>
  <si>
    <t>Revisado Por</t>
  </si>
  <si>
    <t>Fuente: [SIGEF]</t>
  </si>
  <si>
    <t>Ministerio de Medio Ambiente y Recursos Naturales</t>
  </si>
  <si>
    <t xml:space="preserve">                                   Elaborado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</si>
</sst>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/>
    </xf>
    <xf numFmtId="39" fontId="1" fillId="0" borderId="0" xfId="1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/>
    <xf numFmtId="4" fontId="0" fillId="0" borderId="0" xfId="1" applyNumberFormat="1" applyFont="1" applyAlignment="1">
      <alignment vertical="center"/>
    </xf>
    <xf numFmtId="4" fontId="1" fillId="0" borderId="0" xfId="1" applyNumberFormat="1" applyFont="1" applyAlignment="1">
      <alignment vertical="center"/>
    </xf>
    <xf numFmtId="4" fontId="1" fillId="2" borderId="2" xfId="1" applyNumberFormat="1" applyFont="1" applyFill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4" fontId="1" fillId="0" borderId="0" xfId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/>
    <xf numFmtId="4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39" fontId="1" fillId="0" borderId="0" xfId="0" applyNumberFormat="1" applyFont="1" applyAlignment="1">
      <alignment vertical="center" wrapText="1"/>
    </xf>
    <xf numFmtId="39" fontId="1" fillId="2" borderId="2" xfId="0" applyNumberFormat="1" applyFont="1" applyFill="1" applyBorder="1" applyAlignment="1">
      <alignment vertical="center" wrapText="1"/>
    </xf>
    <xf numFmtId="39" fontId="1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723900</xdr:colOff>
      <xdr:row>0</xdr:row>
      <xdr:rowOff>161925</xdr:rowOff>
    </xdr:from>
    <xdr:to>
      <xdr:col>2</xdr:col>
      <xdr:colOff>726294</xdr:colOff>
      <xdr:row>3</xdr:row>
      <xdr:rowOff>210528</xdr:rowOff>
    </xdr:to>
    <xdr:pic>
      <xdr:nvPicPr>
        <xdr:cNvPr id="6" name="2 Imagen" descr="1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61925"/>
          <a:ext cx="1069194" cy="762978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91</xdr:row>
      <xdr:rowOff>0</xdr:rowOff>
    </xdr:from>
    <xdr:to>
      <xdr:col>0</xdr:col>
      <xdr:colOff>2876550</xdr:colOff>
      <xdr:row>91</xdr:row>
      <xdr:rowOff>0</xdr:rowOff>
    </xdr:to>
    <xdr:cxnSp macro="">
      <xdr:nvCxnSpPr>
        <xdr:cNvPr id="7" name="Conector recto 6"/>
        <xdr:cNvCxnSpPr/>
      </xdr:nvCxnSpPr>
      <xdr:spPr>
        <a:xfrm>
          <a:off x="16192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5486400</xdr:colOff>
      <xdr:row>91</xdr:row>
      <xdr:rowOff>0</xdr:rowOff>
    </xdr:from>
    <xdr:to>
      <xdr:col>2</xdr:col>
      <xdr:colOff>819150</xdr:colOff>
      <xdr:row>91</xdr:row>
      <xdr:rowOff>0</xdr:rowOff>
    </xdr:to>
    <xdr:cxnSp macro="">
      <xdr:nvCxnSpPr>
        <xdr:cNvPr id="9" name="Conector recto 8"/>
        <xdr:cNvCxnSpPr/>
      </xdr:nvCxnSpPr>
      <xdr:spPr>
        <a:xfrm>
          <a:off x="5486400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228599</xdr:colOff>
      <xdr:row>0</xdr:row>
      <xdr:rowOff>190500</xdr:rowOff>
    </xdr:from>
    <xdr:to>
      <xdr:col>0</xdr:col>
      <xdr:colOff>1514474</xdr:colOff>
      <xdr:row>4</xdr:row>
      <xdr:rowOff>7513</xdr:rowOff>
    </xdr:to>
    <xdr:pic>
      <xdr:nvPicPr>
        <xdr:cNvPr id="18" name="Imagen 17" descr="Resultado de imagen para ministerio de medio ambiente y recursos naturales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90500"/>
          <a:ext cx="1285875" cy="7695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12</xdr:col>
      <xdr:colOff>168089</xdr:colOff>
      <xdr:row>0</xdr:row>
      <xdr:rowOff>189523</xdr:rowOff>
    </xdr:from>
    <xdr:to>
      <xdr:col>13</xdr:col>
      <xdr:colOff>441666</xdr:colOff>
      <xdr:row>4</xdr:row>
      <xdr:rowOff>44825</xdr:rowOff>
    </xdr:to>
    <xdr:pic>
      <xdr:nvPicPr>
        <xdr:cNvPr id="5" name="2 Imagen" descr="1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3" y="189523"/>
          <a:ext cx="1069194" cy="762978"/>
        </a:xfrm>
        <a:prstGeom prst="rect">
          <a:avLst/>
        </a:prstGeom>
      </xdr:spPr>
    </xdr:pic>
    <xdr:clientData/>
  </xdr:twoCellAnchor>
  <xdr:twoCellAnchor editAs="oneCell">
    <xdr:from>
      <xdr:col>0</xdr:col>
      <xdr:colOff>537277</xdr:colOff>
      <xdr:row>0</xdr:row>
      <xdr:rowOff>202997</xdr:rowOff>
    </xdr:from>
    <xdr:to>
      <xdr:col>0</xdr:col>
      <xdr:colOff>1796143</xdr:colOff>
      <xdr:row>4</xdr:row>
      <xdr:rowOff>149677</xdr:rowOff>
    </xdr:to>
    <xdr:pic>
      <xdr:nvPicPr>
        <xdr:cNvPr id="7" name="Imagen 6" descr="Resultado de imagen para ministerio de medio ambiente y recursos naturales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77" y="202997"/>
          <a:ext cx="1258866" cy="8855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showGridLines="0" zoomScaleNormal="100" workbookViewId="0">
      <selection sqref="A1:C5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44" t="s">
        <v>133</v>
      </c>
      <c r="B1" s="44"/>
      <c r="C1" s="44"/>
      <c r="E1" s="7" t="s">
        <v>39</v>
      </c>
    </row>
    <row r="2" spans="1:5" ht="18.75" x14ac:dyDescent="0.25">
      <c r="A2" s="44" t="s">
        <v>125</v>
      </c>
      <c r="B2" s="44"/>
      <c r="C2" s="44"/>
      <c r="E2" s="12" t="s">
        <v>102</v>
      </c>
    </row>
    <row r="3" spans="1:5" ht="18.75" x14ac:dyDescent="0.25">
      <c r="A3" s="44">
        <v>2018</v>
      </c>
      <c r="B3" s="44"/>
      <c r="C3" s="44"/>
      <c r="E3" s="12" t="s">
        <v>103</v>
      </c>
    </row>
    <row r="4" spans="1:5" ht="18.75" x14ac:dyDescent="0.3">
      <c r="A4" s="46" t="s">
        <v>105</v>
      </c>
      <c r="B4" s="46"/>
      <c r="C4" s="46"/>
      <c r="E4" s="7" t="s">
        <v>94</v>
      </c>
    </row>
    <row r="5" spans="1:5" x14ac:dyDescent="0.25">
      <c r="A5" s="45" t="s">
        <v>36</v>
      </c>
      <c r="B5" s="45"/>
      <c r="C5" s="45"/>
      <c r="E5" s="12" t="s">
        <v>100</v>
      </c>
    </row>
    <row r="6" spans="1:5" x14ac:dyDescent="0.25">
      <c r="E6" s="12" t="s">
        <v>101</v>
      </c>
    </row>
    <row r="7" spans="1:5" ht="31.5" x14ac:dyDescent="0.25">
      <c r="A7" s="10" t="s">
        <v>0</v>
      </c>
      <c r="B7" s="11" t="s">
        <v>37</v>
      </c>
      <c r="C7" s="11" t="s">
        <v>38</v>
      </c>
    </row>
    <row r="8" spans="1:5" x14ac:dyDescent="0.25">
      <c r="A8" s="1" t="s">
        <v>1</v>
      </c>
      <c r="B8" s="13"/>
      <c r="C8" s="13"/>
    </row>
    <row r="9" spans="1:5" x14ac:dyDescent="0.25">
      <c r="A9" s="3" t="s">
        <v>2</v>
      </c>
      <c r="B9" s="14">
        <f>+B10+B11+B12+B13+B14</f>
        <v>73105276</v>
      </c>
      <c r="C9" s="23">
        <f>+C10+C11+C12+C13+C14</f>
        <v>0</v>
      </c>
    </row>
    <row r="10" spans="1:5" x14ac:dyDescent="0.25">
      <c r="A10" s="6" t="s">
        <v>3</v>
      </c>
      <c r="B10" s="37">
        <v>61625974</v>
      </c>
      <c r="C10" s="37">
        <v>0</v>
      </c>
    </row>
    <row r="11" spans="1:5" x14ac:dyDescent="0.25">
      <c r="A11" s="6" t="s">
        <v>4</v>
      </c>
      <c r="B11" s="37">
        <v>3401870</v>
      </c>
      <c r="C11" s="37">
        <v>0</v>
      </c>
    </row>
    <row r="12" spans="1:5" x14ac:dyDescent="0.25">
      <c r="A12" s="6" t="s">
        <v>40</v>
      </c>
      <c r="B12" s="37">
        <v>315000</v>
      </c>
      <c r="C12" s="37">
        <v>0</v>
      </c>
    </row>
    <row r="13" spans="1:5" x14ac:dyDescent="0.25">
      <c r="A13" s="6" t="s">
        <v>5</v>
      </c>
      <c r="B13" s="37">
        <v>75000</v>
      </c>
      <c r="C13" s="37">
        <v>0</v>
      </c>
    </row>
    <row r="14" spans="1:5" x14ac:dyDescent="0.25">
      <c r="A14" s="6" t="s">
        <v>6</v>
      </c>
      <c r="B14" s="37">
        <v>7687432</v>
      </c>
      <c r="C14" s="37">
        <v>0</v>
      </c>
    </row>
    <row r="15" spans="1:5" x14ac:dyDescent="0.25">
      <c r="A15" s="3" t="s">
        <v>7</v>
      </c>
      <c r="B15" s="39">
        <f>+B16+B17+B18+B19+B20+B21+B22+B23+B24</f>
        <v>30626607</v>
      </c>
      <c r="C15" s="39">
        <f>+C16+C17+C18+C19+C20+C21+C22+C23+C24</f>
        <v>0</v>
      </c>
    </row>
    <row r="16" spans="1:5" x14ac:dyDescent="0.25">
      <c r="A16" s="6" t="s">
        <v>8</v>
      </c>
      <c r="B16" s="37">
        <v>5991934</v>
      </c>
      <c r="C16" s="37">
        <v>0</v>
      </c>
    </row>
    <row r="17" spans="1:3" x14ac:dyDescent="0.25">
      <c r="A17" s="6" t="s">
        <v>9</v>
      </c>
      <c r="B17" s="37">
        <v>5203001</v>
      </c>
      <c r="C17" s="37">
        <v>0</v>
      </c>
    </row>
    <row r="18" spans="1:3" x14ac:dyDescent="0.25">
      <c r="A18" s="6" t="s">
        <v>10</v>
      </c>
      <c r="B18" s="37">
        <v>1471050</v>
      </c>
      <c r="C18" s="37">
        <v>0</v>
      </c>
    </row>
    <row r="19" spans="1:3" ht="18" customHeight="1" x14ac:dyDescent="0.25">
      <c r="A19" s="6" t="s">
        <v>11</v>
      </c>
      <c r="B19" s="37">
        <v>10489500</v>
      </c>
      <c r="C19" s="37">
        <v>0</v>
      </c>
    </row>
    <row r="20" spans="1:3" x14ac:dyDescent="0.25">
      <c r="A20" s="6" t="s">
        <v>12</v>
      </c>
      <c r="B20" s="37">
        <v>60000</v>
      </c>
      <c r="C20" s="37">
        <v>0</v>
      </c>
    </row>
    <row r="21" spans="1:3" x14ac:dyDescent="0.25">
      <c r="A21" s="6" t="s">
        <v>13</v>
      </c>
      <c r="B21" s="37">
        <v>645000</v>
      </c>
      <c r="C21" s="37">
        <v>0</v>
      </c>
    </row>
    <row r="22" spans="1:3" x14ac:dyDescent="0.25">
      <c r="A22" s="6" t="s">
        <v>14</v>
      </c>
      <c r="B22" s="37">
        <v>5571233</v>
      </c>
      <c r="C22" s="37">
        <v>0</v>
      </c>
    </row>
    <row r="23" spans="1:3" x14ac:dyDescent="0.25">
      <c r="A23" s="6" t="s">
        <v>15</v>
      </c>
      <c r="B23" s="37">
        <v>1194889</v>
      </c>
      <c r="C23" s="37">
        <v>0</v>
      </c>
    </row>
    <row r="24" spans="1:3" x14ac:dyDescent="0.25">
      <c r="A24" s="6" t="s">
        <v>41</v>
      </c>
      <c r="B24" s="37">
        <v>0</v>
      </c>
      <c r="C24" s="37">
        <v>0</v>
      </c>
    </row>
    <row r="25" spans="1:3" x14ac:dyDescent="0.25">
      <c r="A25" s="3" t="s">
        <v>16</v>
      </c>
      <c r="B25" s="39">
        <f>+B26+B27+B28+B29+B30+B31+B32+B33+B34</f>
        <v>15269869</v>
      </c>
      <c r="C25" s="39">
        <f>+C26+C27+C28+C29+C30+C31+C32+C33+C34</f>
        <v>0</v>
      </c>
    </row>
    <row r="26" spans="1:3" x14ac:dyDescent="0.25">
      <c r="A26" s="6" t="s">
        <v>17</v>
      </c>
      <c r="B26" s="37">
        <v>1995000</v>
      </c>
      <c r="C26" s="37">
        <v>0</v>
      </c>
    </row>
    <row r="27" spans="1:3" x14ac:dyDescent="0.25">
      <c r="A27" s="6" t="s">
        <v>18</v>
      </c>
      <c r="B27" s="37">
        <v>894836</v>
      </c>
      <c r="C27" s="37">
        <v>0</v>
      </c>
    </row>
    <row r="28" spans="1:3" x14ac:dyDescent="0.25">
      <c r="A28" s="6" t="s">
        <v>19</v>
      </c>
      <c r="B28" s="37">
        <v>770000</v>
      </c>
      <c r="C28" s="37">
        <v>0</v>
      </c>
    </row>
    <row r="29" spans="1:3" x14ac:dyDescent="0.25">
      <c r="A29" s="6" t="s">
        <v>20</v>
      </c>
      <c r="B29" s="37">
        <v>6000</v>
      </c>
      <c r="C29" s="37">
        <v>0</v>
      </c>
    </row>
    <row r="30" spans="1:3" x14ac:dyDescent="0.25">
      <c r="A30" s="6" t="s">
        <v>21</v>
      </c>
      <c r="B30" s="37">
        <v>1627000</v>
      </c>
      <c r="C30" s="37">
        <v>0</v>
      </c>
    </row>
    <row r="31" spans="1:3" x14ac:dyDescent="0.25">
      <c r="A31" s="6" t="s">
        <v>22</v>
      </c>
      <c r="B31" s="37">
        <v>1770150</v>
      </c>
      <c r="C31" s="37">
        <v>0</v>
      </c>
    </row>
    <row r="32" spans="1:3" x14ac:dyDescent="0.25">
      <c r="A32" s="6" t="s">
        <v>23</v>
      </c>
      <c r="B32" s="37">
        <v>3391337</v>
      </c>
      <c r="C32" s="37">
        <v>0</v>
      </c>
    </row>
    <row r="33" spans="1:3" x14ac:dyDescent="0.25">
      <c r="A33" s="6" t="s">
        <v>42</v>
      </c>
      <c r="B33" s="37">
        <v>0</v>
      </c>
      <c r="C33" s="37">
        <v>0</v>
      </c>
    </row>
    <row r="34" spans="1:3" x14ac:dyDescent="0.25">
      <c r="A34" s="6" t="s">
        <v>24</v>
      </c>
      <c r="B34" s="37">
        <v>4815546</v>
      </c>
      <c r="C34" s="37">
        <v>0</v>
      </c>
    </row>
    <row r="35" spans="1:3" x14ac:dyDescent="0.25">
      <c r="A35" s="3" t="s">
        <v>25</v>
      </c>
      <c r="B35" s="39">
        <f>+B36+B37+B38+B39+B40+B41+B42</f>
        <v>539745</v>
      </c>
      <c r="C35" s="39">
        <f>+C36+C37+C38+C39+C40+C41+C42</f>
        <v>0</v>
      </c>
    </row>
    <row r="36" spans="1:3" x14ac:dyDescent="0.25">
      <c r="A36" s="6" t="s">
        <v>26</v>
      </c>
      <c r="B36" s="37">
        <v>479000</v>
      </c>
      <c r="C36" s="37">
        <v>0</v>
      </c>
    </row>
    <row r="37" spans="1:3" x14ac:dyDescent="0.25">
      <c r="A37" s="6" t="s">
        <v>43</v>
      </c>
      <c r="B37" s="37">
        <v>0</v>
      </c>
      <c r="C37" s="37">
        <v>0</v>
      </c>
    </row>
    <row r="38" spans="1:3" x14ac:dyDescent="0.25">
      <c r="A38" s="6" t="s">
        <v>44</v>
      </c>
      <c r="B38" s="37">
        <v>0</v>
      </c>
      <c r="C38" s="37">
        <v>0</v>
      </c>
    </row>
    <row r="39" spans="1:3" x14ac:dyDescent="0.25">
      <c r="A39" s="6" t="s">
        <v>45</v>
      </c>
      <c r="B39" s="37">
        <v>0</v>
      </c>
      <c r="C39" s="37">
        <v>0</v>
      </c>
    </row>
    <row r="40" spans="1:3" x14ac:dyDescent="0.25">
      <c r="A40" s="6" t="s">
        <v>46</v>
      </c>
      <c r="B40" s="37">
        <v>0</v>
      </c>
      <c r="C40" s="37">
        <v>0</v>
      </c>
    </row>
    <row r="41" spans="1:3" x14ac:dyDescent="0.25">
      <c r="A41" s="6" t="s">
        <v>27</v>
      </c>
      <c r="B41" s="37">
        <v>60745</v>
      </c>
      <c r="C41" s="37">
        <v>0</v>
      </c>
    </row>
    <row r="42" spans="1:3" x14ac:dyDescent="0.25">
      <c r="A42" s="6" t="s">
        <v>47</v>
      </c>
      <c r="B42" s="37">
        <v>0</v>
      </c>
      <c r="C42" s="37">
        <v>0</v>
      </c>
    </row>
    <row r="43" spans="1:3" x14ac:dyDescent="0.25">
      <c r="A43" s="3" t="s">
        <v>48</v>
      </c>
      <c r="B43" s="39">
        <f>+B44+B45+B46+B47+B48+B49+B50</f>
        <v>0</v>
      </c>
      <c r="C43" s="39">
        <f>+C44+C45+C46+C47+C48+C49+C50</f>
        <v>0</v>
      </c>
    </row>
    <row r="44" spans="1:3" x14ac:dyDescent="0.25">
      <c r="A44" s="6" t="s">
        <v>49</v>
      </c>
      <c r="B44" s="37">
        <v>0</v>
      </c>
      <c r="C44" s="37">
        <v>0</v>
      </c>
    </row>
    <row r="45" spans="1:3" x14ac:dyDescent="0.25">
      <c r="A45" s="6" t="s">
        <v>50</v>
      </c>
      <c r="B45" s="37">
        <v>0</v>
      </c>
      <c r="C45" s="37">
        <v>0</v>
      </c>
    </row>
    <row r="46" spans="1:3" x14ac:dyDescent="0.25">
      <c r="A46" s="6" t="s">
        <v>51</v>
      </c>
      <c r="B46" s="37">
        <v>0</v>
      </c>
      <c r="C46" s="37">
        <v>0</v>
      </c>
    </row>
    <row r="47" spans="1:3" x14ac:dyDescent="0.25">
      <c r="A47" s="6" t="s">
        <v>52</v>
      </c>
      <c r="B47" s="37">
        <v>0</v>
      </c>
      <c r="C47" s="37">
        <v>0</v>
      </c>
    </row>
    <row r="48" spans="1:3" x14ac:dyDescent="0.25">
      <c r="A48" s="6" t="s">
        <v>53</v>
      </c>
      <c r="B48" s="37">
        <v>0</v>
      </c>
      <c r="C48" s="37">
        <v>0</v>
      </c>
    </row>
    <row r="49" spans="1:3" x14ac:dyDescent="0.25">
      <c r="A49" s="6" t="s">
        <v>54</v>
      </c>
      <c r="B49" s="37">
        <v>0</v>
      </c>
      <c r="C49" s="37">
        <v>0</v>
      </c>
    </row>
    <row r="50" spans="1:3" x14ac:dyDescent="0.25">
      <c r="A50" s="6" t="s">
        <v>55</v>
      </c>
      <c r="B50" s="37">
        <v>0</v>
      </c>
      <c r="C50" s="37">
        <v>0</v>
      </c>
    </row>
    <row r="51" spans="1:3" x14ac:dyDescent="0.25">
      <c r="A51" s="3" t="s">
        <v>28</v>
      </c>
      <c r="B51" s="39">
        <f>+B52+B53+B54+B55+B56+B57+B58+B59+B60</f>
        <v>8583831</v>
      </c>
      <c r="C51" s="39">
        <f>+C55+C56</f>
        <v>0</v>
      </c>
    </row>
    <row r="52" spans="1:3" x14ac:dyDescent="0.25">
      <c r="A52" s="6" t="s">
        <v>29</v>
      </c>
      <c r="B52" s="37">
        <v>4328831</v>
      </c>
      <c r="C52" s="38">
        <v>0</v>
      </c>
    </row>
    <row r="53" spans="1:3" x14ac:dyDescent="0.25">
      <c r="A53" s="6" t="s">
        <v>30</v>
      </c>
      <c r="B53" s="37">
        <v>200000</v>
      </c>
      <c r="C53" s="38">
        <v>0</v>
      </c>
    </row>
    <row r="54" spans="1:3" x14ac:dyDescent="0.25">
      <c r="A54" s="6" t="s">
        <v>31</v>
      </c>
      <c r="B54" s="37">
        <v>20000</v>
      </c>
      <c r="C54" s="38">
        <v>0</v>
      </c>
    </row>
    <row r="55" spans="1:3" x14ac:dyDescent="0.25">
      <c r="A55" s="6" t="s">
        <v>32</v>
      </c>
      <c r="B55" s="37">
        <v>3485000</v>
      </c>
      <c r="C55" s="38">
        <v>0</v>
      </c>
    </row>
    <row r="56" spans="1:3" x14ac:dyDescent="0.25">
      <c r="A56" s="6" t="s">
        <v>33</v>
      </c>
      <c r="B56" s="37">
        <v>200000</v>
      </c>
      <c r="C56" s="38">
        <v>0</v>
      </c>
    </row>
    <row r="57" spans="1:3" x14ac:dyDescent="0.25">
      <c r="A57" s="6" t="s">
        <v>56</v>
      </c>
      <c r="B57" s="37">
        <v>150000</v>
      </c>
      <c r="C57" s="38">
        <v>0</v>
      </c>
    </row>
    <row r="58" spans="1:3" x14ac:dyDescent="0.25">
      <c r="A58" s="6" t="s">
        <v>57</v>
      </c>
      <c r="B58" s="37">
        <v>0</v>
      </c>
      <c r="C58" s="37">
        <v>0</v>
      </c>
    </row>
    <row r="59" spans="1:3" x14ac:dyDescent="0.25">
      <c r="A59" s="6" t="s">
        <v>34</v>
      </c>
      <c r="B59" s="37">
        <v>200000</v>
      </c>
      <c r="C59" s="37">
        <v>0</v>
      </c>
    </row>
    <row r="60" spans="1:3" x14ac:dyDescent="0.25">
      <c r="A60" s="6" t="s">
        <v>58</v>
      </c>
      <c r="B60" s="37">
        <v>0</v>
      </c>
      <c r="C60" s="37">
        <v>0</v>
      </c>
    </row>
    <row r="61" spans="1:3" x14ac:dyDescent="0.25">
      <c r="A61" s="3" t="s">
        <v>59</v>
      </c>
      <c r="B61" s="39">
        <f>+B62+B63+B64+B65</f>
        <v>0</v>
      </c>
      <c r="C61" s="39">
        <f>+C62+C63+C64+C65</f>
        <v>0</v>
      </c>
    </row>
    <row r="62" spans="1:3" x14ac:dyDescent="0.25">
      <c r="A62" s="6" t="s">
        <v>60</v>
      </c>
      <c r="B62" s="37">
        <v>0</v>
      </c>
      <c r="C62" s="37">
        <v>0</v>
      </c>
    </row>
    <row r="63" spans="1:3" x14ac:dyDescent="0.25">
      <c r="A63" s="6" t="s">
        <v>61</v>
      </c>
      <c r="B63" s="37">
        <v>0</v>
      </c>
      <c r="C63" s="37">
        <v>0</v>
      </c>
    </row>
    <row r="64" spans="1:3" x14ac:dyDescent="0.25">
      <c r="A64" s="6" t="s">
        <v>62</v>
      </c>
      <c r="B64" s="37">
        <v>0</v>
      </c>
      <c r="C64" s="37">
        <v>0</v>
      </c>
    </row>
    <row r="65" spans="1:3" x14ac:dyDescent="0.25">
      <c r="A65" s="6" t="s">
        <v>63</v>
      </c>
      <c r="B65" s="37">
        <v>0</v>
      </c>
      <c r="C65" s="37">
        <v>0</v>
      </c>
    </row>
    <row r="66" spans="1:3" x14ac:dyDescent="0.25">
      <c r="A66" s="3" t="s">
        <v>64</v>
      </c>
      <c r="B66" s="39">
        <f>+B67+B68</f>
        <v>0</v>
      </c>
      <c r="C66" s="39">
        <f>+C67+C68</f>
        <v>0</v>
      </c>
    </row>
    <row r="67" spans="1:3" x14ac:dyDescent="0.25">
      <c r="A67" s="6" t="s">
        <v>65</v>
      </c>
      <c r="B67" s="37">
        <v>0</v>
      </c>
      <c r="C67" s="37">
        <v>0</v>
      </c>
    </row>
    <row r="68" spans="1:3" x14ac:dyDescent="0.25">
      <c r="A68" s="6" t="s">
        <v>66</v>
      </c>
      <c r="B68" s="37">
        <v>0</v>
      </c>
      <c r="C68" s="37">
        <v>0</v>
      </c>
    </row>
    <row r="69" spans="1:3" x14ac:dyDescent="0.25">
      <c r="A69" s="3" t="s">
        <v>67</v>
      </c>
      <c r="B69" s="39">
        <f>+B70+B71+B72</f>
        <v>0</v>
      </c>
      <c r="C69" s="39">
        <f>+C70+C71+C72</f>
        <v>0</v>
      </c>
    </row>
    <row r="70" spans="1:3" x14ac:dyDescent="0.25">
      <c r="A70" s="6" t="s">
        <v>68</v>
      </c>
      <c r="B70" s="37">
        <v>0</v>
      </c>
      <c r="C70" s="37">
        <v>0</v>
      </c>
    </row>
    <row r="71" spans="1:3" x14ac:dyDescent="0.25">
      <c r="A71" s="6" t="s">
        <v>69</v>
      </c>
      <c r="B71" s="37">
        <v>0</v>
      </c>
      <c r="C71" s="37">
        <v>0</v>
      </c>
    </row>
    <row r="72" spans="1:3" x14ac:dyDescent="0.25">
      <c r="A72" s="6" t="s">
        <v>70</v>
      </c>
      <c r="B72" s="37">
        <v>0</v>
      </c>
      <c r="C72" s="37">
        <v>0</v>
      </c>
    </row>
    <row r="73" spans="1:3" x14ac:dyDescent="0.25">
      <c r="A73" s="8" t="s">
        <v>35</v>
      </c>
      <c r="B73" s="40">
        <f>+B9+B15+B25+B35+B43+B51+B61+B66+B69</f>
        <v>128125328</v>
      </c>
      <c r="C73" s="40">
        <f>+C9+C15+C25+C35+C43+C51+C61+C66+C69</f>
        <v>0</v>
      </c>
    </row>
    <row r="74" spans="1:3" x14ac:dyDescent="0.25">
      <c r="A74" s="4"/>
      <c r="B74" s="5"/>
    </row>
    <row r="75" spans="1:3" x14ac:dyDescent="0.25">
      <c r="A75" s="1" t="s">
        <v>71</v>
      </c>
      <c r="B75" s="2"/>
      <c r="C75" s="2"/>
    </row>
    <row r="76" spans="1:3" x14ac:dyDescent="0.25">
      <c r="A76" s="3" t="s">
        <v>72</v>
      </c>
      <c r="B76" s="41">
        <f>+B77+B78</f>
        <v>0</v>
      </c>
      <c r="C76" s="41">
        <f>+C77+C78</f>
        <v>0</v>
      </c>
    </row>
    <row r="77" spans="1:3" x14ac:dyDescent="0.25">
      <c r="A77" s="6" t="s">
        <v>73</v>
      </c>
      <c r="B77" s="37">
        <v>0</v>
      </c>
      <c r="C77" s="37">
        <v>0</v>
      </c>
    </row>
    <row r="78" spans="1:3" x14ac:dyDescent="0.25">
      <c r="A78" s="6" t="s">
        <v>74</v>
      </c>
      <c r="B78" s="37">
        <v>0</v>
      </c>
      <c r="C78" s="37">
        <v>0</v>
      </c>
    </row>
    <row r="79" spans="1:3" x14ac:dyDescent="0.25">
      <c r="A79" s="3" t="s">
        <v>75</v>
      </c>
      <c r="B79" s="39">
        <f>+B80+B81</f>
        <v>0</v>
      </c>
      <c r="C79" s="39">
        <f>+C80+C81</f>
        <v>0</v>
      </c>
    </row>
    <row r="80" spans="1:3" x14ac:dyDescent="0.25">
      <c r="A80" s="6" t="s">
        <v>76</v>
      </c>
      <c r="B80" s="37">
        <v>0</v>
      </c>
      <c r="C80" s="37">
        <v>0</v>
      </c>
    </row>
    <row r="81" spans="1:3" x14ac:dyDescent="0.25">
      <c r="A81" s="6" t="s">
        <v>77</v>
      </c>
      <c r="B81" s="37">
        <v>0</v>
      </c>
      <c r="C81" s="37">
        <v>0</v>
      </c>
    </row>
    <row r="82" spans="1:3" x14ac:dyDescent="0.25">
      <c r="A82" s="3" t="s">
        <v>78</v>
      </c>
      <c r="B82" s="39">
        <f>+B83</f>
        <v>0</v>
      </c>
      <c r="C82" s="39">
        <f>+C83</f>
        <v>0</v>
      </c>
    </row>
    <row r="83" spans="1:3" x14ac:dyDescent="0.25">
      <c r="A83" s="6" t="s">
        <v>79</v>
      </c>
      <c r="B83" s="37">
        <v>0</v>
      </c>
      <c r="C83" s="37">
        <v>0</v>
      </c>
    </row>
    <row r="84" spans="1:3" x14ac:dyDescent="0.25">
      <c r="A84" s="8" t="s">
        <v>80</v>
      </c>
      <c r="B84" s="42">
        <f>+B76+B79+B82</f>
        <v>0</v>
      </c>
      <c r="C84" s="42">
        <f>+C76+C79+C82</f>
        <v>0</v>
      </c>
    </row>
    <row r="86" spans="1:3" ht="15.75" x14ac:dyDescent="0.25">
      <c r="A86" s="9" t="s">
        <v>81</v>
      </c>
      <c r="B86" s="43">
        <f>+B73+B84</f>
        <v>128125328</v>
      </c>
      <c r="C86" s="43">
        <f>+C73+C84</f>
        <v>0</v>
      </c>
    </row>
    <row r="87" spans="1:3" x14ac:dyDescent="0.25">
      <c r="A87" t="s">
        <v>132</v>
      </c>
    </row>
    <row r="92" spans="1:3" x14ac:dyDescent="0.25">
      <c r="A92" t="s">
        <v>134</v>
      </c>
      <c r="B92" s="19" t="s">
        <v>131</v>
      </c>
    </row>
  </sheetData>
  <mergeCells count="5">
    <mergeCell ref="A1:C1"/>
    <mergeCell ref="A2:C2"/>
    <mergeCell ref="A3:C3"/>
    <mergeCell ref="A5:C5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showGridLines="0" tabSelected="1" topLeftCell="A10" zoomScale="70" zoomScaleNormal="70" workbookViewId="0">
      <selection activeCell="I62" sqref="I62"/>
    </sheetView>
  </sheetViews>
  <sheetFormatPr baseColWidth="10" defaultColWidth="9.140625" defaultRowHeight="15" x14ac:dyDescent="0.25"/>
  <cols>
    <col min="1" max="1" width="40" customWidth="1"/>
    <col min="2" max="2" width="19.42578125" bestFit="1" customWidth="1"/>
    <col min="3" max="8" width="17.85546875" bestFit="1" customWidth="1"/>
    <col min="9" max="10" width="11.85546875" bestFit="1" customWidth="1"/>
    <col min="11" max="11" width="12.7109375" bestFit="1" customWidth="1"/>
    <col min="12" max="12" width="11.85546875" bestFit="1" customWidth="1"/>
    <col min="13" max="13" width="11.85546875" customWidth="1"/>
    <col min="14" max="14" width="13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44" t="s">
        <v>126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P1" s="7" t="s">
        <v>94</v>
      </c>
    </row>
    <row r="2" spans="1:27" ht="18.75" x14ac:dyDescent="0.25">
      <c r="A2" s="44" t="s">
        <v>125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P2" s="12" t="s">
        <v>96</v>
      </c>
    </row>
    <row r="3" spans="1:27" ht="18.75" x14ac:dyDescent="0.25">
      <c r="A3" s="44">
        <v>2018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12" t="s">
        <v>97</v>
      </c>
    </row>
    <row r="4" spans="1:27" ht="15.7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2" t="s">
        <v>95</v>
      </c>
    </row>
    <row r="5" spans="1:27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2" t="s">
        <v>98</v>
      </c>
    </row>
    <row r="6" spans="1:27" x14ac:dyDescent="0.25">
      <c r="P6" s="12" t="s">
        <v>99</v>
      </c>
    </row>
    <row r="7" spans="1:27" ht="15.75" x14ac:dyDescent="0.25">
      <c r="A7" s="10" t="s">
        <v>0</v>
      </c>
      <c r="B7" s="11" t="s">
        <v>106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89</v>
      </c>
      <c r="K7" s="11" t="s">
        <v>90</v>
      </c>
      <c r="L7" s="11" t="s">
        <v>91</v>
      </c>
      <c r="M7" s="11" t="s">
        <v>92</v>
      </c>
      <c r="N7" s="11" t="s">
        <v>93</v>
      </c>
      <c r="Z7" s="17">
        <f>SUM(R8:Z8)</f>
        <v>11.029108875781253</v>
      </c>
      <c r="AA7" s="17">
        <f>+Z7+AA8</f>
        <v>13.989108875781252</v>
      </c>
    </row>
    <row r="8" spans="1:27" x14ac:dyDescent="0.25">
      <c r="A8" s="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R8" s="15">
        <v>1</v>
      </c>
      <c r="S8" s="15">
        <v>1.05</v>
      </c>
      <c r="T8" s="15">
        <f>+S8*1.05</f>
        <v>1.1025</v>
      </c>
      <c r="U8" s="15">
        <f t="shared" ref="U8:Y8" si="0">+T8*1.05</f>
        <v>1.1576250000000001</v>
      </c>
      <c r="V8" s="15">
        <f t="shared" si="0"/>
        <v>1.2155062500000002</v>
      </c>
      <c r="W8" s="15">
        <f t="shared" si="0"/>
        <v>1.2762815625000004</v>
      </c>
      <c r="X8" s="15">
        <f t="shared" si="0"/>
        <v>1.3400956406250004</v>
      </c>
      <c r="Y8" s="15">
        <f t="shared" si="0"/>
        <v>1.4071004226562505</v>
      </c>
      <c r="Z8" s="15">
        <v>1.48</v>
      </c>
      <c r="AA8" s="15">
        <f>+Z8*2</f>
        <v>2.96</v>
      </c>
    </row>
    <row r="9" spans="1:27" ht="30" x14ac:dyDescent="0.25">
      <c r="A9" s="3" t="s">
        <v>2</v>
      </c>
      <c r="B9" s="24">
        <f>+C9+D9+E9+F9+G9+H9+I9+J9+K9+L9+M9+N9</f>
        <v>33644753.330999993</v>
      </c>
      <c r="C9" s="24">
        <f>+C10+C11+C12+C13+C14</f>
        <v>5131772.53</v>
      </c>
      <c r="D9" s="24">
        <f t="shared" ref="D9:H9" si="1">+D10+D11+D12+D13+D14</f>
        <v>5365833.9000000004</v>
      </c>
      <c r="E9" s="24">
        <f t="shared" si="1"/>
        <v>5684659.341</v>
      </c>
      <c r="F9" s="24">
        <f t="shared" si="1"/>
        <v>6166769.7599999998</v>
      </c>
      <c r="G9" s="24">
        <f t="shared" si="1"/>
        <v>5401694.0999999996</v>
      </c>
      <c r="H9" s="24">
        <f t="shared" si="1"/>
        <v>5808133.9799999995</v>
      </c>
      <c r="I9" s="24">
        <f>+I10+I11+I12+I13+I14</f>
        <v>85889.72</v>
      </c>
      <c r="J9" s="24">
        <f t="shared" ref="J9:N9" si="2">+J10+J11+J12+J13+J14</f>
        <v>0</v>
      </c>
      <c r="K9" s="24">
        <f t="shared" si="2"/>
        <v>0</v>
      </c>
      <c r="L9" s="24">
        <f t="shared" si="2"/>
        <v>0</v>
      </c>
      <c r="M9" s="24">
        <f t="shared" si="2"/>
        <v>0</v>
      </c>
      <c r="N9" s="24">
        <f t="shared" si="2"/>
        <v>0</v>
      </c>
      <c r="R9" s="16"/>
    </row>
    <row r="10" spans="1:27" x14ac:dyDescent="0.25">
      <c r="A10" s="35" t="s">
        <v>3</v>
      </c>
      <c r="B10" s="26">
        <f>+C10+D10+E10+F10+G10+H10+I10+J10+K10+L10+M10+N10</f>
        <v>28310810.030000001</v>
      </c>
      <c r="C10" s="20">
        <v>4495096.78</v>
      </c>
      <c r="D10" s="26">
        <v>4578000</v>
      </c>
      <c r="E10" s="26">
        <v>4682822.83</v>
      </c>
      <c r="F10" s="26">
        <v>5199829.05</v>
      </c>
      <c r="G10" s="26">
        <v>4515473.82</v>
      </c>
      <c r="H10" s="26">
        <v>4839587.55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</row>
    <row r="11" spans="1:27" x14ac:dyDescent="0.25">
      <c r="A11" s="35" t="s">
        <v>4</v>
      </c>
      <c r="B11" s="26">
        <f t="shared" ref="B11:B72" si="3">+C11+D11+E11+F11+G11+H11+I11+J11+K11+L11+M11+N11</f>
        <v>1331852.3899999999</v>
      </c>
      <c r="C11" s="20">
        <v>0</v>
      </c>
      <c r="D11" s="26">
        <v>101904.25</v>
      </c>
      <c r="E11" s="26">
        <v>300484.15999999997</v>
      </c>
      <c r="F11" s="26">
        <v>302087.65999999997</v>
      </c>
      <c r="G11" s="26">
        <v>227261.6</v>
      </c>
      <c r="H11" s="26">
        <v>314225</v>
      </c>
      <c r="I11" s="20">
        <v>85889.72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 x14ac:dyDescent="0.25">
      <c r="A12" s="35" t="s">
        <v>40</v>
      </c>
      <c r="B12" s="26">
        <f t="shared" si="3"/>
        <v>171000</v>
      </c>
      <c r="C12" s="20">
        <v>0</v>
      </c>
      <c r="D12" s="26">
        <v>28500</v>
      </c>
      <c r="E12" s="26">
        <v>57000</v>
      </c>
      <c r="F12" s="26">
        <v>28500</v>
      </c>
      <c r="G12" s="26">
        <v>28500</v>
      </c>
      <c r="H12" s="26">
        <v>28500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31"/>
    </row>
    <row r="13" spans="1:27" ht="30" x14ac:dyDescent="0.25">
      <c r="A13" s="35" t="s">
        <v>5</v>
      </c>
      <c r="B13" s="26">
        <f t="shared" si="3"/>
        <v>37000</v>
      </c>
      <c r="C13" s="20">
        <v>0</v>
      </c>
      <c r="D13" s="26">
        <v>22000</v>
      </c>
      <c r="E13" s="26">
        <v>10000</v>
      </c>
      <c r="F13" s="20">
        <v>0</v>
      </c>
      <c r="G13" s="20">
        <v>0</v>
      </c>
      <c r="H13" s="26">
        <v>5000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31"/>
    </row>
    <row r="14" spans="1:27" ht="30" x14ac:dyDescent="0.25">
      <c r="A14" s="35" t="s">
        <v>6</v>
      </c>
      <c r="B14" s="26">
        <f t="shared" si="3"/>
        <v>3794090.9110000003</v>
      </c>
      <c r="C14" s="20">
        <v>636675.75</v>
      </c>
      <c r="D14" s="26">
        <v>635429.65</v>
      </c>
      <c r="E14" s="26">
        <v>634352.35100000002</v>
      </c>
      <c r="F14" s="26">
        <v>636353.05000000005</v>
      </c>
      <c r="G14" s="26">
        <v>630458.68000000005</v>
      </c>
      <c r="H14" s="26">
        <v>620821.43000000005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31"/>
    </row>
    <row r="15" spans="1:27" x14ac:dyDescent="0.25">
      <c r="A15" s="3" t="s">
        <v>7</v>
      </c>
      <c r="B15" s="24">
        <f>+C15+D15+E15+F15+G15+H15+I15+J15+K15+L15+M15+N15</f>
        <v>4400408.26</v>
      </c>
      <c r="C15" s="27">
        <f>+C16+C17+C18+C19+C20+C21+C22+C23+C24</f>
        <v>74539.930000000008</v>
      </c>
      <c r="D15" s="27">
        <f t="shared" ref="D15:H15" si="4">+D16+D17+D18+D19+D20+D21+D22+D23+D24</f>
        <v>557203.36</v>
      </c>
      <c r="E15" s="27">
        <f t="shared" si="4"/>
        <v>781918.34000000008</v>
      </c>
      <c r="F15" s="27">
        <f t="shared" si="4"/>
        <v>1465987.21</v>
      </c>
      <c r="G15" s="27">
        <f t="shared" si="4"/>
        <v>1042697.1</v>
      </c>
      <c r="H15" s="27">
        <f t="shared" si="4"/>
        <v>232409.68</v>
      </c>
      <c r="I15" s="27">
        <f>+I16+I17+I18+I19+I20+I21+I22+I23+I24</f>
        <v>245652.63999999998</v>
      </c>
      <c r="J15" s="27">
        <f t="shared" ref="J15" si="5">+J16+J17+J18+J19+J20+J21+J22+J23+J24</f>
        <v>0</v>
      </c>
      <c r="K15" s="27">
        <f t="shared" ref="K15" si="6">+K16+K17+K18+K19+K20+K21+K22+K23+K24</f>
        <v>0</v>
      </c>
      <c r="L15" s="27">
        <f t="shared" ref="L15" si="7">+L16+L17+L18+L19+L20+L21+L22+L23+L24</f>
        <v>0</v>
      </c>
      <c r="M15" s="27">
        <f t="shared" ref="M15" si="8">+M16+M17+M18+M19+M20+M21+M22+M23+M24</f>
        <v>0</v>
      </c>
      <c r="N15" s="27">
        <f t="shared" ref="N15" si="9">+N16+N17+N18+N19+N20+N21+N22+N23+N24</f>
        <v>0</v>
      </c>
      <c r="O15" s="31"/>
    </row>
    <row r="16" spans="1:27" x14ac:dyDescent="0.25">
      <c r="A16" s="35" t="s">
        <v>8</v>
      </c>
      <c r="B16" s="20">
        <f>+C16+D16+E16+F16+G16+H16+I16+J16+K16+L16+M16+N16</f>
        <v>1014295.83</v>
      </c>
      <c r="C16" s="20">
        <v>60965.83</v>
      </c>
      <c r="D16" s="20">
        <v>362981.48</v>
      </c>
      <c r="E16" s="20">
        <v>92767.02</v>
      </c>
      <c r="F16" s="20">
        <v>225174.08</v>
      </c>
      <c r="G16" s="20">
        <v>155385.84</v>
      </c>
      <c r="H16" s="20">
        <v>117021.58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31"/>
    </row>
    <row r="17" spans="1:15" ht="30" x14ac:dyDescent="0.25">
      <c r="A17" s="35" t="s">
        <v>9</v>
      </c>
      <c r="B17" s="20">
        <f>+C17+D17+E17+F17+G17+H17+I17+J17+K17+L17+M17+N17</f>
        <v>261661.87</v>
      </c>
      <c r="C17" s="20">
        <v>0</v>
      </c>
      <c r="D17" s="20">
        <v>55897.78</v>
      </c>
      <c r="E17" s="20">
        <v>50250</v>
      </c>
      <c r="F17" s="20">
        <v>0</v>
      </c>
      <c r="G17" s="20">
        <v>103358.39</v>
      </c>
      <c r="H17" s="20">
        <v>52155.7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31"/>
    </row>
    <row r="18" spans="1:15" x14ac:dyDescent="0.25">
      <c r="A18" s="35" t="s">
        <v>10</v>
      </c>
      <c r="B18" s="20">
        <f t="shared" si="3"/>
        <v>528812.26</v>
      </c>
      <c r="C18" s="20">
        <v>0</v>
      </c>
      <c r="D18" s="20">
        <v>0</v>
      </c>
      <c r="E18" s="20">
        <v>294134.34000000003</v>
      </c>
      <c r="F18" s="20">
        <v>99277.92</v>
      </c>
      <c r="G18" s="20">
        <v>135400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31"/>
    </row>
    <row r="19" spans="1:15" ht="18" customHeight="1" x14ac:dyDescent="0.25">
      <c r="A19" s="35" t="s">
        <v>11</v>
      </c>
      <c r="B19" s="20">
        <f t="shared" si="3"/>
        <v>70897.119999999995</v>
      </c>
      <c r="C19" s="20">
        <v>0</v>
      </c>
      <c r="D19" s="20">
        <v>0</v>
      </c>
      <c r="E19" s="20">
        <v>0</v>
      </c>
      <c r="F19" s="20">
        <v>0</v>
      </c>
      <c r="G19" s="20">
        <v>70897.119999999995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31"/>
    </row>
    <row r="20" spans="1:15" x14ac:dyDescent="0.25">
      <c r="A20" s="35" t="s">
        <v>12</v>
      </c>
      <c r="B20" s="20">
        <f t="shared" si="3"/>
        <v>67081.2</v>
      </c>
      <c r="C20" s="20">
        <v>0</v>
      </c>
      <c r="D20" s="20">
        <v>0</v>
      </c>
      <c r="E20" s="20">
        <v>0</v>
      </c>
      <c r="F20" s="20">
        <v>18030.400000000001</v>
      </c>
      <c r="G20" s="20">
        <v>24200</v>
      </c>
      <c r="H20" s="20">
        <v>0</v>
      </c>
      <c r="I20" s="20">
        <v>24850.799999999999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31"/>
    </row>
    <row r="21" spans="1:15" x14ac:dyDescent="0.25">
      <c r="A21" s="35" t="s">
        <v>13</v>
      </c>
      <c r="B21" s="20">
        <f t="shared" si="3"/>
        <v>500595.95999999996</v>
      </c>
      <c r="C21" s="20">
        <v>13574.1</v>
      </c>
      <c r="D21" s="20">
        <v>13574.1</v>
      </c>
      <c r="E21" s="20">
        <v>219249.98</v>
      </c>
      <c r="F21" s="20">
        <v>96974.81</v>
      </c>
      <c r="G21" s="20">
        <v>150708.73000000001</v>
      </c>
      <c r="H21" s="20">
        <v>-207207.6</v>
      </c>
      <c r="I21" s="20">
        <v>213721.84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31"/>
    </row>
    <row r="22" spans="1:15" ht="45" x14ac:dyDescent="0.25">
      <c r="A22" s="35" t="s">
        <v>14</v>
      </c>
      <c r="B22" s="20">
        <f t="shared" si="3"/>
        <v>565472</v>
      </c>
      <c r="C22" s="20">
        <v>0</v>
      </c>
      <c r="D22" s="20">
        <v>124000</v>
      </c>
      <c r="E22" s="20">
        <v>124000</v>
      </c>
      <c r="F22" s="20">
        <v>62000</v>
      </c>
      <c r="G22" s="20">
        <v>107332</v>
      </c>
      <c r="H22" s="20">
        <v>148140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31"/>
    </row>
    <row r="23" spans="1:15" ht="30" x14ac:dyDescent="0.25">
      <c r="A23" s="35" t="s">
        <v>15</v>
      </c>
      <c r="B23" s="20">
        <f t="shared" si="3"/>
        <v>1391592.02</v>
      </c>
      <c r="C23" s="20">
        <v>0</v>
      </c>
      <c r="D23" s="20">
        <v>750</v>
      </c>
      <c r="E23" s="20">
        <v>1517</v>
      </c>
      <c r="F23" s="20">
        <v>964530</v>
      </c>
      <c r="G23" s="20">
        <v>295415.02</v>
      </c>
      <c r="H23" s="20">
        <v>122300</v>
      </c>
      <c r="I23" s="20">
        <v>7080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31"/>
    </row>
    <row r="24" spans="1:15" ht="30" x14ac:dyDescent="0.25">
      <c r="A24" s="35" t="s">
        <v>41</v>
      </c>
      <c r="B24" s="20">
        <f>+C24+D24+E24+F24+G24+H24+I24+J24+K24+L24+M24+N24</f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31"/>
    </row>
    <row r="25" spans="1:15" x14ac:dyDescent="0.25">
      <c r="A25" s="3" t="s">
        <v>16</v>
      </c>
      <c r="B25" s="24">
        <f>+C25+D25+E25+F25+G25+H25+I25+J25+K25+L25+M25+N25</f>
        <v>5289248.7</v>
      </c>
      <c r="C25" s="24">
        <f>+C26+C27+C28+C29+C30+C31+C32+C33+C34</f>
        <v>0</v>
      </c>
      <c r="D25" s="24">
        <f t="shared" ref="D25:H25" si="10">+D26+D27+D28+D29+D30+D31+D32+D33+D34</f>
        <v>1259471.4300000002</v>
      </c>
      <c r="E25" s="24">
        <f t="shared" si="10"/>
        <v>737754.18</v>
      </c>
      <c r="F25" s="24">
        <f t="shared" si="10"/>
        <v>1318705.3</v>
      </c>
      <c r="G25" s="24">
        <f t="shared" si="10"/>
        <v>1377050.5899999999</v>
      </c>
      <c r="H25" s="24">
        <f t="shared" si="10"/>
        <v>499878.9</v>
      </c>
      <c r="I25" s="24">
        <f t="shared" ref="I25" si="11">+I26+I27+I28+I29+I30+I31+I32+I33+I34</f>
        <v>96388.3</v>
      </c>
      <c r="J25" s="24">
        <f t="shared" ref="J25" si="12">+J26+J27+J28+J29+J30+J31+J32+J33+J34</f>
        <v>0</v>
      </c>
      <c r="K25" s="24">
        <f t="shared" ref="K25" si="13">+K26+K27+K28+K29+K30+K31+K32+K33+K34</f>
        <v>0</v>
      </c>
      <c r="L25" s="24">
        <f t="shared" ref="L25" si="14">+L26+L27+L28+L29+L30+L31+L32+L33+L34</f>
        <v>0</v>
      </c>
      <c r="M25" s="24">
        <f t="shared" ref="M25" si="15">+M26+M27+M28+M29+M30+M31+M32+M33+M34</f>
        <v>0</v>
      </c>
      <c r="N25" s="24">
        <f t="shared" ref="N25" si="16">+N26+N27+N28+N29+N30+N31+N32+N33+N34</f>
        <v>0</v>
      </c>
      <c r="O25" s="31"/>
    </row>
    <row r="26" spans="1:15" ht="30" x14ac:dyDescent="0.25">
      <c r="A26" s="35" t="s">
        <v>17</v>
      </c>
      <c r="B26" s="21">
        <f t="shared" si="3"/>
        <v>620366.81000000006</v>
      </c>
      <c r="C26" s="21">
        <v>0</v>
      </c>
      <c r="D26" s="21">
        <v>19665</v>
      </c>
      <c r="E26" s="21">
        <v>18135</v>
      </c>
      <c r="F26" s="21">
        <v>412347.72</v>
      </c>
      <c r="G26" s="21">
        <v>74184.789999999994</v>
      </c>
      <c r="H26" s="21">
        <v>0</v>
      </c>
      <c r="I26" s="21">
        <v>96034.3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31"/>
    </row>
    <row r="27" spans="1:15" x14ac:dyDescent="0.25">
      <c r="A27" s="35" t="s">
        <v>18</v>
      </c>
      <c r="B27" s="21">
        <f t="shared" si="3"/>
        <v>110777.41</v>
      </c>
      <c r="C27" s="21">
        <v>0</v>
      </c>
      <c r="D27" s="21">
        <v>1744.14</v>
      </c>
      <c r="E27" s="21">
        <v>94010.95</v>
      </c>
      <c r="F27" s="21">
        <v>15022.32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31"/>
    </row>
    <row r="28" spans="1:15" ht="30" x14ac:dyDescent="0.25">
      <c r="A28" s="35" t="s">
        <v>19</v>
      </c>
      <c r="B28" s="21">
        <f t="shared" si="3"/>
        <v>616643.81000000006</v>
      </c>
      <c r="C28" s="21">
        <v>0</v>
      </c>
      <c r="D28" s="21">
        <v>101491.8</v>
      </c>
      <c r="E28" s="21">
        <v>5162.96</v>
      </c>
      <c r="F28" s="21">
        <v>288803.03000000003</v>
      </c>
      <c r="G28" s="21">
        <v>161857.98000000001</v>
      </c>
      <c r="H28" s="21">
        <v>58974.04</v>
      </c>
      <c r="I28" s="21">
        <v>354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31"/>
    </row>
    <row r="29" spans="1:15" x14ac:dyDescent="0.25">
      <c r="A29" s="35" t="s">
        <v>20</v>
      </c>
      <c r="B29" s="21">
        <f t="shared" si="3"/>
        <v>2001.61</v>
      </c>
      <c r="C29" s="21">
        <v>0</v>
      </c>
      <c r="D29" s="21">
        <v>0</v>
      </c>
      <c r="E29" s="21">
        <v>0</v>
      </c>
      <c r="F29" s="21">
        <v>0</v>
      </c>
      <c r="G29" s="21">
        <v>2001.61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31"/>
    </row>
    <row r="30" spans="1:15" ht="30" x14ac:dyDescent="0.25">
      <c r="A30" s="35" t="s">
        <v>21</v>
      </c>
      <c r="B30" s="22">
        <f t="shared" si="3"/>
        <v>857426.5</v>
      </c>
      <c r="C30" s="21">
        <v>0</v>
      </c>
      <c r="D30" s="21" t="s">
        <v>107</v>
      </c>
      <c r="E30" s="21" t="s">
        <v>108</v>
      </c>
      <c r="F30" s="21" t="s">
        <v>109</v>
      </c>
      <c r="G30" s="21" t="s">
        <v>110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31"/>
    </row>
    <row r="31" spans="1:15" ht="30" x14ac:dyDescent="0.25">
      <c r="A31" s="35" t="s">
        <v>22</v>
      </c>
      <c r="B31" s="22">
        <f t="shared" si="3"/>
        <v>189883.85</v>
      </c>
      <c r="C31" s="21">
        <v>0</v>
      </c>
      <c r="D31" s="21" t="s">
        <v>111</v>
      </c>
      <c r="E31" s="21" t="s">
        <v>112</v>
      </c>
      <c r="F31" s="21" t="s">
        <v>113</v>
      </c>
      <c r="G31" s="21" t="s">
        <v>114</v>
      </c>
      <c r="H31" s="21">
        <v>623.04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31"/>
    </row>
    <row r="32" spans="1:15" ht="30" x14ac:dyDescent="0.25">
      <c r="A32" s="35" t="s">
        <v>23</v>
      </c>
      <c r="B32" s="22">
        <f t="shared" si="3"/>
        <v>2209235.09</v>
      </c>
      <c r="C32" s="21">
        <v>0</v>
      </c>
      <c r="D32" s="21" t="s">
        <v>115</v>
      </c>
      <c r="E32" s="21" t="s">
        <v>116</v>
      </c>
      <c r="F32" s="21" t="s">
        <v>117</v>
      </c>
      <c r="G32" s="21" t="s">
        <v>118</v>
      </c>
      <c r="H32" s="21" t="s">
        <v>119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31"/>
    </row>
    <row r="33" spans="1:15" ht="45" x14ac:dyDescent="0.25">
      <c r="A33" s="35" t="s">
        <v>42</v>
      </c>
      <c r="B33" s="26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31"/>
    </row>
    <row r="34" spans="1:15" x14ac:dyDescent="0.25">
      <c r="A34" s="35" t="s">
        <v>24</v>
      </c>
      <c r="B34" s="22">
        <f t="shared" si="3"/>
        <v>682913.62</v>
      </c>
      <c r="C34" s="21">
        <v>0</v>
      </c>
      <c r="D34" s="21" t="s">
        <v>120</v>
      </c>
      <c r="E34" s="21" t="s">
        <v>121</v>
      </c>
      <c r="F34" s="21" t="s">
        <v>122</v>
      </c>
      <c r="G34" s="21" t="s">
        <v>123</v>
      </c>
      <c r="H34" s="21" t="s">
        <v>124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31"/>
    </row>
    <row r="35" spans="1:15" x14ac:dyDescent="0.25">
      <c r="A35" s="3" t="s">
        <v>25</v>
      </c>
      <c r="B35" s="27">
        <f>+C35+D35+E35+F35+G35+H35+I35+J35+K35+L35+M35+N35</f>
        <v>38000</v>
      </c>
      <c r="C35" s="24">
        <f>+C36+C37+C38+C39+C40+C41+C42+C43+C44+C45+C46+C47+C48+C49+C50</f>
        <v>0</v>
      </c>
      <c r="D35" s="24">
        <f t="shared" ref="D35:H35" si="17">+D36+D37+D38+D39+D40+D41+D42+D43+D44+D45+D46+D47+D48+D49+D50</f>
        <v>4000</v>
      </c>
      <c r="E35" s="24">
        <f t="shared" si="17"/>
        <v>9000</v>
      </c>
      <c r="F35" s="24">
        <f t="shared" si="17"/>
        <v>20000</v>
      </c>
      <c r="G35" s="24">
        <f t="shared" si="17"/>
        <v>5000</v>
      </c>
      <c r="H35" s="24">
        <f t="shared" si="17"/>
        <v>0</v>
      </c>
      <c r="I35" s="24">
        <f t="shared" ref="I35" si="18">+I36+I37+I38+I39+I40+I41+I42+I43+I44+I45+I46+I47+I48+I49+I50</f>
        <v>0</v>
      </c>
      <c r="J35" s="24">
        <f t="shared" ref="J35" si="19">+J36+J37+J38+J39+J40+J41+J42+J43+J44+J45+J46+J47+J48+J49+J50</f>
        <v>0</v>
      </c>
      <c r="K35" s="24">
        <f t="shared" ref="K35" si="20">+K36+K37+K38+K39+K40+K41+K42+K43+K44+K45+K46+K47+K48+K49+K50</f>
        <v>0</v>
      </c>
      <c r="L35" s="24">
        <f t="shared" ref="L35" si="21">+L36+L37+L38+L39+L40+L41+L42+L43+L44+L45+L46+L47+L48+L49+L50</f>
        <v>0</v>
      </c>
      <c r="M35" s="24">
        <f t="shared" ref="M35" si="22">+M36+M37+M38+M39+M40+M41+M42+M43+M44+M45+M46+M47+M48+M49+M50</f>
        <v>0</v>
      </c>
      <c r="N35" s="24">
        <f t="shared" ref="N35" si="23">+N36+N37+N38+N39+N40+N41+N42+N43+N44+N45+N46+N47+N48+N49+N50</f>
        <v>0</v>
      </c>
      <c r="O35" s="24"/>
    </row>
    <row r="36" spans="1:15" ht="30" x14ac:dyDescent="0.25">
      <c r="A36" s="35" t="s">
        <v>26</v>
      </c>
      <c r="B36" s="26">
        <f t="shared" si="3"/>
        <v>38000</v>
      </c>
      <c r="C36" s="20">
        <v>0</v>
      </c>
      <c r="D36" s="20">
        <v>4000</v>
      </c>
      <c r="E36" s="20">
        <v>9000</v>
      </c>
      <c r="F36" s="20">
        <v>20000</v>
      </c>
      <c r="G36" s="20">
        <v>5000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31"/>
    </row>
    <row r="37" spans="1:15" ht="30" x14ac:dyDescent="0.25">
      <c r="A37" s="35" t="s">
        <v>43</v>
      </c>
      <c r="B37" s="20">
        <f t="shared" si="3"/>
        <v>0</v>
      </c>
      <c r="C37" s="20">
        <f t="shared" ref="C37:C50" si="24">+D37+E37+F37+G37+H37+I37+J37+K37+L37+M37+N37+O37</f>
        <v>0</v>
      </c>
      <c r="D37" s="20">
        <f t="shared" ref="D37:D41" si="25">+E37+F37+G37+H37+I37+J37+K37+L37+M37+N37+O37+P37</f>
        <v>0</v>
      </c>
      <c r="E37" s="20">
        <f t="shared" ref="E37:E50" si="26">+F37+G37+H37+I37+J37+K37+L37+M37+N37+O37+P37+Q37</f>
        <v>0</v>
      </c>
      <c r="F37" s="20">
        <f t="shared" ref="F37:F50" si="27">+G37+H37+I37+J37+K37+L37+M37+N37+O37+P37+Q37+R37</f>
        <v>0</v>
      </c>
      <c r="G37" s="20">
        <f t="shared" ref="G37:G50" si="28">+H37+I37+J37+K37+L37+M37+N37+O37+P37+Q37+R37+S37</f>
        <v>0</v>
      </c>
      <c r="H37" s="20">
        <f t="shared" ref="H37:H50" si="29">+I37+J37+K37+L37+M37+N37+O37+P37+Q37+R37+S37+T37</f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31"/>
    </row>
    <row r="38" spans="1:15" ht="30" x14ac:dyDescent="0.25">
      <c r="A38" s="35" t="s">
        <v>44</v>
      </c>
      <c r="B38" s="20">
        <f t="shared" si="3"/>
        <v>0</v>
      </c>
      <c r="C38" s="20">
        <f t="shared" si="24"/>
        <v>0</v>
      </c>
      <c r="D38" s="20">
        <f t="shared" si="25"/>
        <v>0</v>
      </c>
      <c r="E38" s="20">
        <f t="shared" si="26"/>
        <v>0</v>
      </c>
      <c r="F38" s="20">
        <f t="shared" si="27"/>
        <v>0</v>
      </c>
      <c r="G38" s="20">
        <f t="shared" si="28"/>
        <v>0</v>
      </c>
      <c r="H38" s="20">
        <f t="shared" si="29"/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31"/>
    </row>
    <row r="39" spans="1:15" ht="30" x14ac:dyDescent="0.25">
      <c r="A39" s="35" t="s">
        <v>45</v>
      </c>
      <c r="B39" s="20">
        <f t="shared" si="3"/>
        <v>0</v>
      </c>
      <c r="C39" s="20">
        <f t="shared" si="24"/>
        <v>0</v>
      </c>
      <c r="D39" s="20">
        <f t="shared" si="25"/>
        <v>0</v>
      </c>
      <c r="E39" s="20">
        <f t="shared" si="26"/>
        <v>0</v>
      </c>
      <c r="F39" s="20">
        <f t="shared" si="27"/>
        <v>0</v>
      </c>
      <c r="G39" s="20">
        <f t="shared" si="28"/>
        <v>0</v>
      </c>
      <c r="H39" s="20">
        <f t="shared" si="29"/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31"/>
    </row>
    <row r="40" spans="1:15" ht="30" x14ac:dyDescent="0.25">
      <c r="A40" s="35" t="s">
        <v>46</v>
      </c>
      <c r="B40" s="20">
        <f t="shared" si="3"/>
        <v>0</v>
      </c>
      <c r="C40" s="20">
        <f t="shared" si="24"/>
        <v>0</v>
      </c>
      <c r="D40" s="20">
        <f t="shared" si="25"/>
        <v>0</v>
      </c>
      <c r="E40" s="20">
        <f t="shared" si="26"/>
        <v>0</v>
      </c>
      <c r="F40" s="20">
        <f t="shared" si="27"/>
        <v>0</v>
      </c>
      <c r="G40" s="20">
        <f t="shared" si="28"/>
        <v>0</v>
      </c>
      <c r="H40" s="20">
        <f t="shared" si="29"/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31"/>
    </row>
    <row r="41" spans="1:15" ht="30" x14ac:dyDescent="0.25">
      <c r="A41" s="35" t="s">
        <v>27</v>
      </c>
      <c r="B41" s="20">
        <f t="shared" si="3"/>
        <v>0</v>
      </c>
      <c r="C41" s="20">
        <f t="shared" si="24"/>
        <v>0</v>
      </c>
      <c r="D41" s="20">
        <f t="shared" si="25"/>
        <v>0</v>
      </c>
      <c r="E41" s="20">
        <f t="shared" si="26"/>
        <v>0</v>
      </c>
      <c r="F41" s="20">
        <f t="shared" si="27"/>
        <v>0</v>
      </c>
      <c r="G41" s="20">
        <f t="shared" si="28"/>
        <v>0</v>
      </c>
      <c r="H41" s="20">
        <f t="shared" si="29"/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31"/>
    </row>
    <row r="42" spans="1:15" ht="30" x14ac:dyDescent="0.25">
      <c r="A42" s="35" t="s">
        <v>47</v>
      </c>
      <c r="B42" s="20">
        <f t="shared" si="3"/>
        <v>0</v>
      </c>
      <c r="C42" s="20">
        <f t="shared" si="24"/>
        <v>0</v>
      </c>
      <c r="D42" s="20">
        <f t="shared" ref="D42:D50" si="30">+E42+F42+G42+H42+I42+J42+K42+L42+M42+N42+O42+P42</f>
        <v>0</v>
      </c>
      <c r="E42" s="20">
        <f t="shared" si="26"/>
        <v>0</v>
      </c>
      <c r="F42" s="20">
        <f t="shared" si="27"/>
        <v>0</v>
      </c>
      <c r="G42" s="20">
        <f t="shared" si="28"/>
        <v>0</v>
      </c>
      <c r="H42" s="20">
        <f t="shared" si="29"/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31"/>
    </row>
    <row r="43" spans="1:15" x14ac:dyDescent="0.25">
      <c r="A43" s="3" t="s">
        <v>48</v>
      </c>
      <c r="B43" s="24">
        <f>+C43+D43+E43+F43+G43+H43+I43+J43+K43+L43+M43+N43</f>
        <v>0</v>
      </c>
      <c r="C43" s="24">
        <f t="shared" si="24"/>
        <v>0</v>
      </c>
      <c r="D43" s="24">
        <f t="shared" si="30"/>
        <v>0</v>
      </c>
      <c r="E43" s="24">
        <f t="shared" si="26"/>
        <v>0</v>
      </c>
      <c r="F43" s="24">
        <f t="shared" si="27"/>
        <v>0</v>
      </c>
      <c r="G43" s="24">
        <f t="shared" si="28"/>
        <v>0</v>
      </c>
      <c r="H43" s="24">
        <f t="shared" si="29"/>
        <v>0</v>
      </c>
      <c r="I43" s="24">
        <f t="shared" ref="I43:I50" si="31">+J43+K43+L43+M43+N43+O43+P43+Q43+R43+S43+T43+U43</f>
        <v>0</v>
      </c>
      <c r="J43" s="24">
        <f t="shared" ref="J43:J50" si="32">+K43+L43+M43+N43+O43+P43+Q43+R43+S43+T43+U43+V43</f>
        <v>0</v>
      </c>
      <c r="K43" s="24">
        <f t="shared" ref="K43:K50" si="33">+L43+M43+N43+O43+P43+Q43+R43+S43+T43+U43+V43+W43</f>
        <v>0</v>
      </c>
      <c r="L43" s="24">
        <f t="shared" ref="L43:L50" si="34">+M43+N43+O43+P43+Q43+R43+S43+T43+U43+V43+W43+X43</f>
        <v>0</v>
      </c>
      <c r="M43" s="24">
        <f t="shared" ref="M43:M50" si="35">+N43+O43+P43+Q43+R43+S43+T43+U43+V43+W43+X43+Y43</f>
        <v>0</v>
      </c>
      <c r="N43" s="24">
        <f t="shared" ref="N43:N50" si="36">+O43+P43+Q43+R43+S43+T43+U43+V43+W43+X43+Y43+Z43</f>
        <v>0</v>
      </c>
      <c r="O43" s="31"/>
    </row>
    <row r="44" spans="1:15" ht="30" x14ac:dyDescent="0.25">
      <c r="A44" s="35" t="s">
        <v>49</v>
      </c>
      <c r="B44" s="20">
        <f t="shared" si="3"/>
        <v>0</v>
      </c>
      <c r="C44" s="20">
        <f t="shared" si="24"/>
        <v>0</v>
      </c>
      <c r="D44" s="20">
        <f t="shared" si="30"/>
        <v>0</v>
      </c>
      <c r="E44" s="20">
        <f t="shared" si="26"/>
        <v>0</v>
      </c>
      <c r="F44" s="20">
        <f t="shared" si="27"/>
        <v>0</v>
      </c>
      <c r="G44" s="20">
        <f t="shared" si="28"/>
        <v>0</v>
      </c>
      <c r="H44" s="20">
        <f t="shared" si="29"/>
        <v>0</v>
      </c>
      <c r="I44" s="20">
        <f t="shared" si="31"/>
        <v>0</v>
      </c>
      <c r="J44" s="20">
        <f t="shared" si="32"/>
        <v>0</v>
      </c>
      <c r="K44" s="20">
        <f t="shared" si="33"/>
        <v>0</v>
      </c>
      <c r="L44" s="20">
        <f t="shared" si="34"/>
        <v>0</v>
      </c>
      <c r="M44" s="20">
        <f t="shared" si="35"/>
        <v>0</v>
      </c>
      <c r="N44" s="20">
        <f t="shared" si="36"/>
        <v>0</v>
      </c>
      <c r="O44" s="31"/>
    </row>
    <row r="45" spans="1:15" ht="30" x14ac:dyDescent="0.25">
      <c r="A45" s="35" t="s">
        <v>50</v>
      </c>
      <c r="B45" s="20">
        <f t="shared" si="3"/>
        <v>0</v>
      </c>
      <c r="C45" s="20">
        <f t="shared" si="24"/>
        <v>0</v>
      </c>
      <c r="D45" s="20">
        <f t="shared" si="30"/>
        <v>0</v>
      </c>
      <c r="E45" s="20">
        <f t="shared" si="26"/>
        <v>0</v>
      </c>
      <c r="F45" s="20">
        <f t="shared" si="27"/>
        <v>0</v>
      </c>
      <c r="G45" s="20">
        <f t="shared" si="28"/>
        <v>0</v>
      </c>
      <c r="H45" s="20">
        <f t="shared" si="29"/>
        <v>0</v>
      </c>
      <c r="I45" s="20">
        <f t="shared" si="31"/>
        <v>0</v>
      </c>
      <c r="J45" s="20">
        <f t="shared" si="32"/>
        <v>0</v>
      </c>
      <c r="K45" s="20">
        <f t="shared" si="33"/>
        <v>0</v>
      </c>
      <c r="L45" s="20">
        <f t="shared" si="34"/>
        <v>0</v>
      </c>
      <c r="M45" s="20">
        <f t="shared" si="35"/>
        <v>0</v>
      </c>
      <c r="N45" s="20">
        <f t="shared" si="36"/>
        <v>0</v>
      </c>
      <c r="O45" s="31"/>
    </row>
    <row r="46" spans="1:15" ht="30" x14ac:dyDescent="0.25">
      <c r="A46" s="35" t="s">
        <v>51</v>
      </c>
      <c r="B46" s="20">
        <f t="shared" si="3"/>
        <v>0</v>
      </c>
      <c r="C46" s="20">
        <f t="shared" si="24"/>
        <v>0</v>
      </c>
      <c r="D46" s="20">
        <f t="shared" si="30"/>
        <v>0</v>
      </c>
      <c r="E46" s="20">
        <f t="shared" si="26"/>
        <v>0</v>
      </c>
      <c r="F46" s="20">
        <f t="shared" si="27"/>
        <v>0</v>
      </c>
      <c r="G46" s="20">
        <f t="shared" si="28"/>
        <v>0</v>
      </c>
      <c r="H46" s="20">
        <f t="shared" si="29"/>
        <v>0</v>
      </c>
      <c r="I46" s="20">
        <f t="shared" si="31"/>
        <v>0</v>
      </c>
      <c r="J46" s="20">
        <f t="shared" si="32"/>
        <v>0</v>
      </c>
      <c r="K46" s="20">
        <f t="shared" si="33"/>
        <v>0</v>
      </c>
      <c r="L46" s="20">
        <f t="shared" si="34"/>
        <v>0</v>
      </c>
      <c r="M46" s="20">
        <f t="shared" si="35"/>
        <v>0</v>
      </c>
      <c r="N46" s="20">
        <f t="shared" si="36"/>
        <v>0</v>
      </c>
      <c r="O46" s="31"/>
    </row>
    <row r="47" spans="1:15" ht="30" x14ac:dyDescent="0.25">
      <c r="A47" s="35" t="s">
        <v>52</v>
      </c>
      <c r="B47" s="20">
        <f t="shared" si="3"/>
        <v>0</v>
      </c>
      <c r="C47" s="20">
        <f t="shared" si="24"/>
        <v>0</v>
      </c>
      <c r="D47" s="20">
        <f t="shared" si="30"/>
        <v>0</v>
      </c>
      <c r="E47" s="20">
        <f t="shared" si="26"/>
        <v>0</v>
      </c>
      <c r="F47" s="20">
        <f t="shared" si="27"/>
        <v>0</v>
      </c>
      <c r="G47" s="20">
        <f t="shared" si="28"/>
        <v>0</v>
      </c>
      <c r="H47" s="20">
        <f t="shared" si="29"/>
        <v>0</v>
      </c>
      <c r="I47" s="20">
        <f t="shared" si="31"/>
        <v>0</v>
      </c>
      <c r="J47" s="20">
        <f t="shared" si="32"/>
        <v>0</v>
      </c>
      <c r="K47" s="20">
        <f t="shared" si="33"/>
        <v>0</v>
      </c>
      <c r="L47" s="20">
        <f t="shared" si="34"/>
        <v>0</v>
      </c>
      <c r="M47" s="20">
        <f t="shared" si="35"/>
        <v>0</v>
      </c>
      <c r="N47" s="20">
        <f t="shared" si="36"/>
        <v>0</v>
      </c>
      <c r="O47" s="31"/>
    </row>
    <row r="48" spans="1:15" ht="30" x14ac:dyDescent="0.25">
      <c r="A48" s="35" t="s">
        <v>53</v>
      </c>
      <c r="B48" s="20">
        <f t="shared" si="3"/>
        <v>0</v>
      </c>
      <c r="C48" s="20">
        <f t="shared" si="24"/>
        <v>0</v>
      </c>
      <c r="D48" s="20">
        <f t="shared" si="30"/>
        <v>0</v>
      </c>
      <c r="E48" s="20">
        <f t="shared" si="26"/>
        <v>0</v>
      </c>
      <c r="F48" s="20">
        <f t="shared" si="27"/>
        <v>0</v>
      </c>
      <c r="G48" s="20">
        <f t="shared" si="28"/>
        <v>0</v>
      </c>
      <c r="H48" s="20">
        <f t="shared" si="29"/>
        <v>0</v>
      </c>
      <c r="I48" s="20">
        <f t="shared" si="31"/>
        <v>0</v>
      </c>
      <c r="J48" s="20">
        <f t="shared" si="32"/>
        <v>0</v>
      </c>
      <c r="K48" s="20">
        <f t="shared" si="33"/>
        <v>0</v>
      </c>
      <c r="L48" s="20">
        <f t="shared" si="34"/>
        <v>0</v>
      </c>
      <c r="M48" s="20">
        <f t="shared" si="35"/>
        <v>0</v>
      </c>
      <c r="N48" s="20">
        <f t="shared" si="36"/>
        <v>0</v>
      </c>
      <c r="O48" s="31"/>
    </row>
    <row r="49" spans="1:15" ht="30" x14ac:dyDescent="0.25">
      <c r="A49" s="35" t="s">
        <v>54</v>
      </c>
      <c r="B49" s="20">
        <f t="shared" si="3"/>
        <v>0</v>
      </c>
      <c r="C49" s="20">
        <f t="shared" si="24"/>
        <v>0</v>
      </c>
      <c r="D49" s="20">
        <f t="shared" si="30"/>
        <v>0</v>
      </c>
      <c r="E49" s="20">
        <f t="shared" si="26"/>
        <v>0</v>
      </c>
      <c r="F49" s="20">
        <f t="shared" si="27"/>
        <v>0</v>
      </c>
      <c r="G49" s="20">
        <f t="shared" si="28"/>
        <v>0</v>
      </c>
      <c r="H49" s="20">
        <f t="shared" si="29"/>
        <v>0</v>
      </c>
      <c r="I49" s="20">
        <f t="shared" si="31"/>
        <v>0</v>
      </c>
      <c r="J49" s="20">
        <f t="shared" si="32"/>
        <v>0</v>
      </c>
      <c r="K49" s="20">
        <f t="shared" si="33"/>
        <v>0</v>
      </c>
      <c r="L49" s="20">
        <f t="shared" si="34"/>
        <v>0</v>
      </c>
      <c r="M49" s="20">
        <f t="shared" si="35"/>
        <v>0</v>
      </c>
      <c r="N49" s="20">
        <f t="shared" si="36"/>
        <v>0</v>
      </c>
      <c r="O49" s="31"/>
    </row>
    <row r="50" spans="1:15" ht="30" x14ac:dyDescent="0.25">
      <c r="A50" s="35" t="s">
        <v>55</v>
      </c>
      <c r="B50" s="20">
        <f t="shared" si="3"/>
        <v>0</v>
      </c>
      <c r="C50" s="20">
        <f t="shared" si="24"/>
        <v>0</v>
      </c>
      <c r="D50" s="20">
        <f t="shared" si="30"/>
        <v>0</v>
      </c>
      <c r="E50" s="20">
        <f t="shared" si="26"/>
        <v>0</v>
      </c>
      <c r="F50" s="20">
        <f t="shared" si="27"/>
        <v>0</v>
      </c>
      <c r="G50" s="20">
        <f t="shared" si="28"/>
        <v>0</v>
      </c>
      <c r="H50" s="20">
        <f t="shared" si="29"/>
        <v>0</v>
      </c>
      <c r="I50" s="20">
        <f t="shared" si="31"/>
        <v>0</v>
      </c>
      <c r="J50" s="20">
        <f t="shared" si="32"/>
        <v>0</v>
      </c>
      <c r="K50" s="20">
        <f t="shared" si="33"/>
        <v>0</v>
      </c>
      <c r="L50" s="20">
        <f t="shared" si="34"/>
        <v>0</v>
      </c>
      <c r="M50" s="20">
        <f t="shared" si="35"/>
        <v>0</v>
      </c>
      <c r="N50" s="20">
        <f t="shared" si="36"/>
        <v>0</v>
      </c>
      <c r="O50" s="31"/>
    </row>
    <row r="51" spans="1:15" ht="30" x14ac:dyDescent="0.25">
      <c r="A51" s="3" t="s">
        <v>28</v>
      </c>
      <c r="B51" s="27">
        <f>+C51+D51+E51+F51+G51+H51+I51+J51+K51+L51+M51+N51</f>
        <v>1851861.3800000001</v>
      </c>
      <c r="C51" s="24">
        <f>+C52+C53+C54+C55+C56+C57+C59+C58+C60</f>
        <v>0</v>
      </c>
      <c r="D51" s="24">
        <f t="shared" ref="D51:H51" si="37">+D52+D53+D54+D55+D56+D57+D59+D58+D60</f>
        <v>639027.8600000001</v>
      </c>
      <c r="E51" s="24">
        <f t="shared" si="37"/>
        <v>-17135.099999999999</v>
      </c>
      <c r="F51" s="24">
        <f t="shared" si="37"/>
        <v>437483.39</v>
      </c>
      <c r="G51" s="24">
        <f t="shared" si="37"/>
        <v>792485.23</v>
      </c>
      <c r="H51" s="24">
        <f t="shared" si="37"/>
        <v>0</v>
      </c>
      <c r="I51" s="24">
        <f t="shared" ref="I51" si="38">+I52+I53+I54+I55+I56+I57+I59+I58+I60</f>
        <v>0</v>
      </c>
      <c r="J51" s="24">
        <f t="shared" ref="J51" si="39">+J52+J53+J54+J55+J56+J57+J59+J58+J60</f>
        <v>0</v>
      </c>
      <c r="K51" s="24">
        <f t="shared" ref="K51" si="40">+K52+K53+K54+K55+K56+K57+K59+K58+K60</f>
        <v>0</v>
      </c>
      <c r="L51" s="24">
        <f t="shared" ref="L51" si="41">+L52+L53+L54+L55+L56+L57+L59+L58+L60</f>
        <v>0</v>
      </c>
      <c r="M51" s="24">
        <f t="shared" ref="M51" si="42">+M52+M53+M54+M55+M56+M57+M59+M58+M60</f>
        <v>0</v>
      </c>
      <c r="N51" s="24">
        <f t="shared" ref="N51" si="43">+N52+N53+N54+N55+N56+N57+N59+N58+N60</f>
        <v>0</v>
      </c>
      <c r="O51" s="31"/>
    </row>
    <row r="52" spans="1:15" x14ac:dyDescent="0.25">
      <c r="A52" s="35" t="s">
        <v>29</v>
      </c>
      <c r="B52" s="26">
        <f t="shared" si="3"/>
        <v>1047254.41</v>
      </c>
      <c r="C52" s="20">
        <v>0</v>
      </c>
      <c r="D52" s="20">
        <v>589937.18000000005</v>
      </c>
      <c r="E52" s="20">
        <v>0</v>
      </c>
      <c r="F52" s="20">
        <v>399483.65</v>
      </c>
      <c r="G52" s="20">
        <v>57833.58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31"/>
    </row>
    <row r="53" spans="1:15" ht="30" x14ac:dyDescent="0.25">
      <c r="A53" s="35" t="s">
        <v>30</v>
      </c>
      <c r="B53" s="26">
        <f t="shared" si="3"/>
        <v>133727.04000000001</v>
      </c>
      <c r="C53" s="20">
        <v>0</v>
      </c>
      <c r="D53" s="20">
        <v>0</v>
      </c>
      <c r="E53" s="20">
        <v>0</v>
      </c>
      <c r="F53" s="20">
        <v>0</v>
      </c>
      <c r="G53" s="20">
        <v>133727.04000000001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31"/>
    </row>
    <row r="54" spans="1:15" ht="30" x14ac:dyDescent="0.25">
      <c r="A54" s="35" t="s">
        <v>31</v>
      </c>
      <c r="B54" s="26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31"/>
    </row>
    <row r="55" spans="1:15" ht="30" x14ac:dyDescent="0.25">
      <c r="A55" s="35" t="s">
        <v>32</v>
      </c>
      <c r="B55" s="26">
        <f t="shared" si="3"/>
        <v>140662.51</v>
      </c>
      <c r="C55" s="20">
        <v>0</v>
      </c>
      <c r="D55" s="20">
        <v>0</v>
      </c>
      <c r="E55" s="20">
        <v>0</v>
      </c>
      <c r="F55" s="20">
        <v>0</v>
      </c>
      <c r="G55" s="20">
        <v>140662.51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31"/>
    </row>
    <row r="56" spans="1:15" ht="30" x14ac:dyDescent="0.25">
      <c r="A56" s="35" t="s">
        <v>33</v>
      </c>
      <c r="B56" s="26">
        <f t="shared" si="3"/>
        <v>65399.58</v>
      </c>
      <c r="C56" s="20">
        <v>0</v>
      </c>
      <c r="D56" s="20">
        <v>49090.68</v>
      </c>
      <c r="E56" s="20">
        <v>-17135.099999999999</v>
      </c>
      <c r="F56" s="20">
        <v>0</v>
      </c>
      <c r="G56" s="20">
        <v>33444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31"/>
    </row>
    <row r="57" spans="1:15" ht="30" x14ac:dyDescent="0.25">
      <c r="A57" s="35" t="s">
        <v>56</v>
      </c>
      <c r="B57" s="26">
        <f t="shared" si="3"/>
        <v>426818.1</v>
      </c>
      <c r="C57" s="20">
        <v>0</v>
      </c>
      <c r="D57" s="20">
        <v>0</v>
      </c>
      <c r="E57" s="20">
        <v>0</v>
      </c>
      <c r="F57" s="20">
        <v>0</v>
      </c>
      <c r="G57" s="20">
        <v>426818.1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31"/>
    </row>
    <row r="58" spans="1:15" ht="30" x14ac:dyDescent="0.25">
      <c r="A58" s="35" t="s">
        <v>57</v>
      </c>
      <c r="B58" s="20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31"/>
    </row>
    <row r="59" spans="1:15" x14ac:dyDescent="0.25">
      <c r="A59" s="35" t="s">
        <v>34</v>
      </c>
      <c r="B59" s="26">
        <f t="shared" si="3"/>
        <v>37999.74</v>
      </c>
      <c r="C59" s="20">
        <v>0</v>
      </c>
      <c r="D59" s="20">
        <v>0</v>
      </c>
      <c r="E59" s="20">
        <v>0</v>
      </c>
      <c r="F59" s="20">
        <v>37999.74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31"/>
    </row>
    <row r="60" spans="1:15" ht="45" x14ac:dyDescent="0.25">
      <c r="A60" s="35" t="s">
        <v>58</v>
      </c>
      <c r="B60" s="26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31"/>
    </row>
    <row r="61" spans="1:15" x14ac:dyDescent="0.25">
      <c r="A61" s="3" t="s">
        <v>59</v>
      </c>
      <c r="B61" s="27">
        <f>+C61+D61+E61+F61+G61+H61+I61+J61+K61+L61+M61+N61</f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1"/>
    </row>
    <row r="62" spans="1:15" x14ac:dyDescent="0.25">
      <c r="A62" s="35" t="s">
        <v>60</v>
      </c>
      <c r="B62" s="26">
        <f t="shared" si="3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31"/>
    </row>
    <row r="63" spans="1:15" x14ac:dyDescent="0.25">
      <c r="A63" s="35" t="s">
        <v>61</v>
      </c>
      <c r="B63" s="26">
        <f t="shared" si="3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31"/>
    </row>
    <row r="64" spans="1:15" ht="30" x14ac:dyDescent="0.25">
      <c r="A64" s="35" t="s">
        <v>62</v>
      </c>
      <c r="B64" s="26">
        <f t="shared" si="3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31"/>
    </row>
    <row r="65" spans="1:15" ht="45" x14ac:dyDescent="0.25">
      <c r="A65" s="35" t="s">
        <v>63</v>
      </c>
      <c r="B65" s="26">
        <f t="shared" si="3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31"/>
    </row>
    <row r="66" spans="1:15" ht="30" x14ac:dyDescent="0.25">
      <c r="A66" s="3" t="s">
        <v>64</v>
      </c>
      <c r="B66" s="27">
        <f>+C66+D66+E66+F66+G66+H66+I66+J66+K66+L66+M66+N66</f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31"/>
    </row>
    <row r="67" spans="1:15" x14ac:dyDescent="0.25">
      <c r="A67" s="35" t="s">
        <v>65</v>
      </c>
      <c r="B67" s="26">
        <f t="shared" si="3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31"/>
    </row>
    <row r="68" spans="1:15" ht="30" x14ac:dyDescent="0.25">
      <c r="A68" s="35" t="s">
        <v>66</v>
      </c>
      <c r="B68" s="26">
        <f t="shared" si="3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31"/>
    </row>
    <row r="69" spans="1:15" x14ac:dyDescent="0.25">
      <c r="A69" s="3" t="s">
        <v>67</v>
      </c>
      <c r="B69" s="26">
        <f t="shared" si="3"/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31"/>
    </row>
    <row r="70" spans="1:15" ht="30" x14ac:dyDescent="0.25">
      <c r="A70" s="35" t="s">
        <v>68</v>
      </c>
      <c r="B70" s="26">
        <f t="shared" si="3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31"/>
    </row>
    <row r="71" spans="1:15" ht="30" x14ac:dyDescent="0.25">
      <c r="A71" s="35" t="s">
        <v>69</v>
      </c>
      <c r="B71" s="26">
        <f t="shared" si="3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31"/>
    </row>
    <row r="72" spans="1:15" ht="30" x14ac:dyDescent="0.25">
      <c r="A72" s="35" t="s">
        <v>70</v>
      </c>
      <c r="B72" s="26">
        <f t="shared" si="3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31"/>
    </row>
    <row r="73" spans="1:15" x14ac:dyDescent="0.25">
      <c r="A73" s="8" t="s">
        <v>35</v>
      </c>
      <c r="B73" s="28">
        <f>+C73+D73+E73+F73+G73+H73+I73+J73+K73+L73+M73+N73</f>
        <v>45224271.671000004</v>
      </c>
      <c r="C73" s="28">
        <f>+C9+C15+C25+C35+C43+C51+C61+C66</f>
        <v>5206312.46</v>
      </c>
      <c r="D73" s="28">
        <f t="shared" ref="D73:N73" si="44">+D9+D15+D25+D35+D43+D51+D61+D66</f>
        <v>7825536.5500000017</v>
      </c>
      <c r="E73" s="28">
        <f t="shared" si="44"/>
        <v>7196196.7609999999</v>
      </c>
      <c r="F73" s="28">
        <f t="shared" si="44"/>
        <v>9408945.6600000001</v>
      </c>
      <c r="G73" s="28">
        <f t="shared" si="44"/>
        <v>8618927.0199999996</v>
      </c>
      <c r="H73" s="28">
        <f t="shared" si="44"/>
        <v>6540422.5599999996</v>
      </c>
      <c r="I73" s="28">
        <f t="shared" si="44"/>
        <v>427930.66</v>
      </c>
      <c r="J73" s="28">
        <f t="shared" si="44"/>
        <v>0</v>
      </c>
      <c r="K73" s="28">
        <f t="shared" si="44"/>
        <v>0</v>
      </c>
      <c r="L73" s="28">
        <f t="shared" si="44"/>
        <v>0</v>
      </c>
      <c r="M73" s="28">
        <f t="shared" si="44"/>
        <v>0</v>
      </c>
      <c r="N73" s="28">
        <f t="shared" si="44"/>
        <v>0</v>
      </c>
      <c r="O73" s="32"/>
    </row>
    <row r="74" spans="1:15" x14ac:dyDescent="0.25">
      <c r="A74" s="4"/>
      <c r="B74" s="25"/>
      <c r="C74" s="20"/>
      <c r="D74" s="25"/>
      <c r="E74" s="25"/>
      <c r="F74" s="25"/>
      <c r="G74" s="25"/>
      <c r="H74" s="25"/>
      <c r="I74" s="18"/>
      <c r="J74" s="15"/>
      <c r="K74" s="15"/>
      <c r="O74" s="31"/>
    </row>
    <row r="75" spans="1:15" x14ac:dyDescent="0.25">
      <c r="A75" s="1" t="s">
        <v>71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1"/>
    </row>
    <row r="76" spans="1:15" ht="30" x14ac:dyDescent="0.25">
      <c r="A76" s="3" t="s">
        <v>72</v>
      </c>
      <c r="B76" s="27">
        <f>+C76+D76+E76+F76+G76+H76</f>
        <v>0</v>
      </c>
      <c r="C76" s="24">
        <f>+C77+C78</f>
        <v>0</v>
      </c>
      <c r="D76" s="24">
        <f t="shared" ref="D76:H76" si="45">+D77+D78</f>
        <v>0</v>
      </c>
      <c r="E76" s="24">
        <f t="shared" si="45"/>
        <v>0</v>
      </c>
      <c r="F76" s="24">
        <f t="shared" si="45"/>
        <v>0</v>
      </c>
      <c r="G76" s="24">
        <f t="shared" si="45"/>
        <v>0</v>
      </c>
      <c r="H76" s="24">
        <f t="shared" si="45"/>
        <v>0</v>
      </c>
      <c r="I76" s="24">
        <f t="shared" ref="I76" si="46">+I77+I78</f>
        <v>0</v>
      </c>
      <c r="J76" s="24">
        <f t="shared" ref="J76" si="47">+J77+J78</f>
        <v>0</v>
      </c>
      <c r="K76" s="24">
        <f t="shared" ref="K76" si="48">+K77+K78</f>
        <v>0</v>
      </c>
      <c r="L76" s="24">
        <f t="shared" ref="L76" si="49">+L77+L78</f>
        <v>0</v>
      </c>
      <c r="M76" s="24">
        <f t="shared" ref="M76" si="50">+M77+M78</f>
        <v>0</v>
      </c>
      <c r="N76" s="24">
        <f t="shared" ref="N76" si="51">+N77+N78</f>
        <v>0</v>
      </c>
    </row>
    <row r="77" spans="1:15" ht="30" x14ac:dyDescent="0.25">
      <c r="A77" s="35" t="s">
        <v>73</v>
      </c>
      <c r="B77" s="26">
        <f>+C77+D77+E77+F77+G77+H77</f>
        <v>0</v>
      </c>
      <c r="C77" s="20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</row>
    <row r="78" spans="1:15" ht="30" x14ac:dyDescent="0.25">
      <c r="A78" s="35" t="s">
        <v>74</v>
      </c>
      <c r="B78" s="26">
        <f t="shared" ref="B78:B83" si="52">+C78+D78+E78+F78+G78+H78</f>
        <v>0</v>
      </c>
      <c r="C78" s="2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</row>
    <row r="79" spans="1:15" x14ac:dyDescent="0.25">
      <c r="A79" s="3" t="s">
        <v>75</v>
      </c>
      <c r="B79" s="27">
        <f>+C79+D79+E79+F79+G79+H79</f>
        <v>0</v>
      </c>
      <c r="C79" s="24">
        <f>+C80+C81</f>
        <v>0</v>
      </c>
      <c r="D79" s="24">
        <f t="shared" ref="D79:H79" si="53">+D80+D81</f>
        <v>0</v>
      </c>
      <c r="E79" s="24">
        <f t="shared" si="53"/>
        <v>0</v>
      </c>
      <c r="F79" s="24">
        <f t="shared" si="53"/>
        <v>0</v>
      </c>
      <c r="G79" s="24">
        <f t="shared" si="53"/>
        <v>0</v>
      </c>
      <c r="H79" s="24">
        <f t="shared" si="53"/>
        <v>0</v>
      </c>
      <c r="I79" s="24">
        <f t="shared" ref="I79" si="54">+I80+I81</f>
        <v>0</v>
      </c>
      <c r="J79" s="24">
        <f t="shared" ref="J79" si="55">+J80+J81</f>
        <v>0</v>
      </c>
      <c r="K79" s="24">
        <f t="shared" ref="K79" si="56">+K80+K81</f>
        <v>0</v>
      </c>
      <c r="L79" s="24">
        <f t="shared" ref="L79" si="57">+L80+L81</f>
        <v>0</v>
      </c>
      <c r="M79" s="24">
        <f t="shared" ref="M79" si="58">+M80+M81</f>
        <v>0</v>
      </c>
      <c r="N79" s="24">
        <f t="shared" ref="N79" si="59">+N80+N81</f>
        <v>0</v>
      </c>
    </row>
    <row r="80" spans="1:15" ht="30" x14ac:dyDescent="0.25">
      <c r="A80" s="35" t="s">
        <v>76</v>
      </c>
      <c r="B80" s="26">
        <f>+C80+D80+E80+F80+G80+H80</f>
        <v>0</v>
      </c>
      <c r="C80" s="20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</row>
    <row r="81" spans="1:14" ht="30" x14ac:dyDescent="0.25">
      <c r="A81" s="35" t="s">
        <v>77</v>
      </c>
      <c r="B81" s="26">
        <f t="shared" si="52"/>
        <v>0</v>
      </c>
      <c r="C81" s="2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</row>
    <row r="82" spans="1:14" ht="30" x14ac:dyDescent="0.25">
      <c r="A82" s="3" t="s">
        <v>78</v>
      </c>
      <c r="B82" s="27">
        <f t="shared" si="52"/>
        <v>0</v>
      </c>
      <c r="C82" s="24">
        <f>+C83</f>
        <v>0</v>
      </c>
      <c r="D82" s="24">
        <f t="shared" ref="D82:H82" si="60">+D83</f>
        <v>0</v>
      </c>
      <c r="E82" s="24">
        <f t="shared" si="60"/>
        <v>0</v>
      </c>
      <c r="F82" s="24">
        <f t="shared" si="60"/>
        <v>0</v>
      </c>
      <c r="G82" s="24">
        <f t="shared" si="60"/>
        <v>0</v>
      </c>
      <c r="H82" s="24">
        <f t="shared" si="60"/>
        <v>0</v>
      </c>
      <c r="I82" s="24">
        <f t="shared" ref="I82" si="61">+I83</f>
        <v>0</v>
      </c>
      <c r="J82" s="24">
        <f t="shared" ref="J82" si="62">+J83</f>
        <v>0</v>
      </c>
      <c r="K82" s="24">
        <f t="shared" ref="K82" si="63">+K83</f>
        <v>0</v>
      </c>
      <c r="L82" s="24">
        <f t="shared" ref="L82" si="64">+L83</f>
        <v>0</v>
      </c>
      <c r="M82" s="24">
        <f t="shared" ref="M82" si="65">+M83</f>
        <v>0</v>
      </c>
      <c r="N82" s="24">
        <f t="shared" ref="N82" si="66">+N83</f>
        <v>0</v>
      </c>
    </row>
    <row r="83" spans="1:14" ht="30" x14ac:dyDescent="0.25">
      <c r="A83" s="35" t="s">
        <v>79</v>
      </c>
      <c r="B83" s="26">
        <f t="shared" si="52"/>
        <v>0</v>
      </c>
      <c r="C83" s="20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</row>
    <row r="84" spans="1:14" x14ac:dyDescent="0.25">
      <c r="A84" s="8" t="s">
        <v>80</v>
      </c>
      <c r="B84" s="28">
        <f>+B76+B79+B82</f>
        <v>0</v>
      </c>
      <c r="C84" s="28">
        <f t="shared" ref="C84:H84" si="67">+C76+C79+C82</f>
        <v>0</v>
      </c>
      <c r="D84" s="28">
        <f t="shared" si="67"/>
        <v>0</v>
      </c>
      <c r="E84" s="28">
        <f t="shared" si="67"/>
        <v>0</v>
      </c>
      <c r="F84" s="28">
        <f t="shared" si="67"/>
        <v>0</v>
      </c>
      <c r="G84" s="28">
        <f t="shared" si="67"/>
        <v>0</v>
      </c>
      <c r="H84" s="28">
        <f t="shared" si="67"/>
        <v>0</v>
      </c>
      <c r="I84" s="28">
        <f t="shared" ref="I84:N84" si="68">+I76+I79+I82</f>
        <v>0</v>
      </c>
      <c r="J84" s="28">
        <f t="shared" si="68"/>
        <v>0</v>
      </c>
      <c r="K84" s="28">
        <f t="shared" si="68"/>
        <v>0</v>
      </c>
      <c r="L84" s="28">
        <f t="shared" si="68"/>
        <v>0</v>
      </c>
      <c r="M84" s="28">
        <f t="shared" si="68"/>
        <v>0</v>
      </c>
      <c r="N84" s="28">
        <f t="shared" si="68"/>
        <v>0</v>
      </c>
    </row>
    <row r="85" spans="1:14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ht="30" x14ac:dyDescent="0.25">
      <c r="A86" s="34" t="s">
        <v>81</v>
      </c>
      <c r="B86" s="33">
        <f>+B73+B84</f>
        <v>45224271.671000004</v>
      </c>
      <c r="C86" s="33">
        <f t="shared" ref="C86:N86" si="69">+C73+C84</f>
        <v>5206312.46</v>
      </c>
      <c r="D86" s="33">
        <f t="shared" si="69"/>
        <v>7825536.5500000017</v>
      </c>
      <c r="E86" s="33">
        <f t="shared" si="69"/>
        <v>7196196.7609999999</v>
      </c>
      <c r="F86" s="33">
        <f t="shared" si="69"/>
        <v>9408945.6600000001</v>
      </c>
      <c r="G86" s="33">
        <f t="shared" si="69"/>
        <v>8618927.0199999996</v>
      </c>
      <c r="H86" s="33">
        <f t="shared" si="69"/>
        <v>6540422.5599999996</v>
      </c>
      <c r="I86" s="33">
        <f t="shared" si="69"/>
        <v>427930.66</v>
      </c>
      <c r="J86" s="33">
        <f t="shared" si="69"/>
        <v>0</v>
      </c>
      <c r="K86" s="33">
        <f t="shared" si="69"/>
        <v>0</v>
      </c>
      <c r="L86" s="33">
        <f t="shared" si="69"/>
        <v>0</v>
      </c>
      <c r="M86" s="33">
        <f t="shared" si="69"/>
        <v>0</v>
      </c>
      <c r="N86" s="33">
        <f t="shared" si="69"/>
        <v>0</v>
      </c>
    </row>
    <row r="87" spans="1:14" x14ac:dyDescent="0.25">
      <c r="A87" t="s">
        <v>127</v>
      </c>
    </row>
    <row r="88" spans="1:14" x14ac:dyDescent="0.25">
      <c r="A88" t="s">
        <v>128</v>
      </c>
      <c r="D88" s="30"/>
      <c r="E88" s="30"/>
      <c r="F88" s="30"/>
      <c r="I88" s="30"/>
      <c r="J88" s="30"/>
      <c r="K88" s="30"/>
      <c r="L88" s="30"/>
    </row>
    <row r="89" spans="1:14" x14ac:dyDescent="0.25">
      <c r="A89" t="s">
        <v>129</v>
      </c>
      <c r="G89" s="30"/>
      <c r="H89" s="30"/>
    </row>
    <row r="90" spans="1:14" x14ac:dyDescent="0.25">
      <c r="D90" s="47" t="s">
        <v>130</v>
      </c>
      <c r="E90" s="47"/>
      <c r="F90" s="47"/>
      <c r="I90" s="47" t="s">
        <v>131</v>
      </c>
      <c r="J90" s="47"/>
      <c r="K90" s="47"/>
      <c r="L90" s="47"/>
    </row>
  </sheetData>
  <mergeCells count="7">
    <mergeCell ref="D90:F90"/>
    <mergeCell ref="I90:L90"/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 Presupuesto</vt:lpstr>
      <vt:lpstr>Plantilla Ejecución </vt:lpstr>
      <vt:lpstr>'Plantilla Ejecución '!Área_de_impresión</vt:lpstr>
      <vt:lpstr>'Plantilla Ejecución '!Títulos_a_imprimir</vt:lpstr>
      <vt:lpstr>'Plantilla Presupuesto'!Títulos_a_imprimir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 A Informacion</cp:lastModifiedBy>
  <cp:lastPrinted>2018-07-09T20:03:41Z</cp:lastPrinted>
  <dcterms:created xsi:type="dcterms:W3CDTF">2018-04-17T18:57:16Z</dcterms:created>
  <dcterms:modified xsi:type="dcterms:W3CDTF">2018-07-10T13:28:32Z</dcterms:modified>
</cp:coreProperties>
</file>