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PRESUPUESTO\2022\Planilla Libre Acceso a la Informacion\"/>
    </mc:Choice>
  </mc:AlternateContent>
  <bookViews>
    <workbookView xWindow="0" yWindow="0" windowWidth="28800" windowHeight="15600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2" i="2"/>
  <c r="N53" i="3" l="1"/>
  <c r="P17" i="3" l="1"/>
  <c r="P53" i="3"/>
  <c r="O53" i="3"/>
  <c r="O11" i="3"/>
  <c r="O63" i="3"/>
  <c r="G53" i="3"/>
  <c r="H53" i="3"/>
  <c r="I53" i="3"/>
  <c r="J53" i="3"/>
  <c r="K53" i="3"/>
  <c r="L53" i="3"/>
  <c r="M53" i="3"/>
  <c r="F53" i="3"/>
  <c r="P11" i="3"/>
  <c r="P27" i="3" l="1"/>
  <c r="Q54" i="2"/>
  <c r="Q38" i="2"/>
  <c r="Q28" i="2"/>
  <c r="Q18" i="2"/>
  <c r="Q12" i="2"/>
  <c r="D28" i="1"/>
  <c r="D28" i="2"/>
  <c r="O27" i="3"/>
  <c r="O17" i="3"/>
  <c r="N17" i="3"/>
  <c r="O84" i="3" l="1"/>
  <c r="R15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Q85" i="2"/>
  <c r="P54" i="2"/>
  <c r="O54" i="2"/>
  <c r="N54" i="2"/>
  <c r="N53" i="2" s="1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8" i="2" s="1"/>
  <c r="M54" i="2"/>
  <c r="K54" i="2"/>
  <c r="J54" i="2"/>
  <c r="J53" i="2" s="1"/>
  <c r="I54" i="2"/>
  <c r="H54" i="2"/>
  <c r="P38" i="2"/>
  <c r="O38" i="2"/>
  <c r="M38" i="2"/>
  <c r="L38" i="2"/>
  <c r="K38" i="2"/>
  <c r="I38" i="2"/>
  <c r="H38" i="2"/>
  <c r="P28" i="2"/>
  <c r="O28" i="2"/>
  <c r="N28" i="2"/>
  <c r="M28" i="2"/>
  <c r="L28" i="2"/>
  <c r="K28" i="2"/>
  <c r="J28" i="2"/>
  <c r="I28" i="2"/>
  <c r="H28" i="2"/>
  <c r="G28" i="2"/>
  <c r="P18" i="2"/>
  <c r="O18" i="2"/>
  <c r="N18" i="2"/>
  <c r="M18" i="2"/>
  <c r="L18" i="2"/>
  <c r="K18" i="2"/>
  <c r="J18" i="2"/>
  <c r="I18" i="2"/>
  <c r="H18" i="2"/>
  <c r="P12" i="2"/>
  <c r="O12" i="2"/>
  <c r="N12" i="2"/>
  <c r="M12" i="2"/>
  <c r="L12" i="2"/>
  <c r="K12" i="2"/>
  <c r="J12" i="2"/>
  <c r="I12" i="2"/>
  <c r="H12" i="2"/>
  <c r="F18" i="2"/>
  <c r="F12" i="2"/>
  <c r="E54" i="2"/>
  <c r="E38" i="2"/>
  <c r="E28" i="2"/>
  <c r="E18" i="2"/>
  <c r="E12" i="2"/>
  <c r="D64" i="2"/>
  <c r="D54" i="2"/>
  <c r="D38" i="2"/>
  <c r="D18" i="2"/>
  <c r="D12" i="2"/>
  <c r="N27" i="3"/>
  <c r="N11" i="3"/>
  <c r="N84" i="3" s="1"/>
  <c r="K11" i="3"/>
  <c r="K17" i="3"/>
  <c r="K27" i="3"/>
  <c r="K37" i="3"/>
  <c r="D64" i="1"/>
  <c r="E38" i="1"/>
  <c r="D38" i="1"/>
  <c r="E54" i="1"/>
  <c r="D54" i="1"/>
  <c r="E28" i="1"/>
  <c r="E18" i="1"/>
  <c r="D18" i="1"/>
  <c r="E12" i="1"/>
  <c r="D12" i="1"/>
  <c r="F85" i="2" l="1"/>
  <c r="D85" i="1"/>
  <c r="R28" i="2"/>
  <c r="O85" i="2"/>
  <c r="G85" i="2"/>
  <c r="N85" i="2"/>
  <c r="K85" i="2"/>
  <c r="P85" i="2"/>
  <c r="L85" i="2"/>
  <c r="R12" i="2"/>
  <c r="D85" i="2"/>
  <c r="E85" i="2"/>
  <c r="R53" i="2"/>
  <c r="J52" i="2"/>
  <c r="H85" i="2"/>
  <c r="M85" i="2"/>
  <c r="I85" i="2"/>
  <c r="R54" i="2"/>
  <c r="R18" i="2"/>
  <c r="K84" i="3"/>
  <c r="E85" i="1"/>
  <c r="J37" i="3"/>
  <c r="L52" i="3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7" i="3" s="1"/>
  <c r="G37" i="3"/>
  <c r="I37" i="3"/>
  <c r="M37" i="3"/>
  <c r="N37" i="3"/>
  <c r="O37" i="3"/>
  <c r="F37" i="3"/>
  <c r="F27" i="3"/>
  <c r="G27" i="3"/>
  <c r="H27" i="3"/>
  <c r="I27" i="3"/>
  <c r="J27" i="3"/>
  <c r="L27" i="3"/>
  <c r="M27" i="3"/>
  <c r="E27" i="3"/>
  <c r="M17" i="3"/>
  <c r="L17" i="3"/>
  <c r="J17" i="3"/>
  <c r="I17" i="3"/>
  <c r="H17" i="3"/>
  <c r="G17" i="3"/>
  <c r="F17" i="3"/>
  <c r="E17" i="3"/>
  <c r="D17" i="3"/>
  <c r="M11" i="3"/>
  <c r="L11" i="3"/>
  <c r="J11" i="3"/>
  <c r="I11" i="3"/>
  <c r="H11" i="3"/>
  <c r="G11" i="3"/>
  <c r="F11" i="3"/>
  <c r="E11" i="3"/>
  <c r="D11" i="3"/>
  <c r="J51" i="2" l="1"/>
  <c r="R52" i="2"/>
  <c r="M84" i="3"/>
  <c r="L84" i="3"/>
  <c r="D84" i="3"/>
  <c r="H84" i="3"/>
  <c r="I84" i="3"/>
  <c r="G84" i="3"/>
  <c r="E84" i="3"/>
  <c r="P84" i="3" s="1"/>
  <c r="J84" i="3"/>
  <c r="J50" i="2" l="1"/>
  <c r="R51" i="2"/>
  <c r="H52" i="3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J49" i="2" l="1"/>
  <c r="R50" i="2"/>
  <c r="H37" i="3"/>
  <c r="P37" i="3"/>
  <c r="J48" i="2" l="1"/>
  <c r="R49" i="2"/>
  <c r="J47" i="2" l="1"/>
  <c r="R48" i="2"/>
  <c r="J46" i="2" l="1"/>
  <c r="R47" i="2"/>
  <c r="J45" i="2" l="1"/>
  <c r="R46" i="2"/>
  <c r="J44" i="2" l="1"/>
  <c r="R45" i="2"/>
  <c r="J43" i="2" l="1"/>
  <c r="R44" i="2"/>
  <c r="J42" i="2" l="1"/>
  <c r="R43" i="2"/>
  <c r="J41" i="2" l="1"/>
  <c r="R42" i="2"/>
  <c r="J40" i="2" l="1"/>
  <c r="R41" i="2"/>
  <c r="R40" i="2" l="1"/>
  <c r="J38" i="2" l="1"/>
  <c r="J85" i="2" l="1"/>
  <c r="R85" i="2" s="1"/>
  <c r="R38" i="2"/>
  <c r="F84" i="3" l="1"/>
  <c r="F63" i="3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<sst xmlns="http://schemas.openxmlformats.org/spreadsheetml/2006/main" count="300" uniqueCount="121">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</sst>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164" fontId="3" fillId="5" borderId="2" xfId="0" applyNumberFormat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3" fillId="5" borderId="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opLeftCell="A31" workbookViewId="0">
      <selection activeCell="E9" sqref="E9:E10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3" t="s">
        <v>102</v>
      </c>
      <c r="D3" s="44"/>
      <c r="E3" s="44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41" t="s">
        <v>103</v>
      </c>
      <c r="D4" s="42"/>
      <c r="E4" s="42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0">
        <v>2022</v>
      </c>
      <c r="D5" s="51"/>
      <c r="E5" s="51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5" t="s">
        <v>76</v>
      </c>
      <c r="D6" s="46"/>
      <c r="E6" s="46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5" t="s">
        <v>77</v>
      </c>
      <c r="D7" s="46"/>
      <c r="E7" s="46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7" t="s">
        <v>66</v>
      </c>
      <c r="D9" s="48" t="s">
        <v>94</v>
      </c>
      <c r="E9" s="48" t="s">
        <v>93</v>
      </c>
      <c r="F9" s="6"/>
    </row>
    <row r="10" spans="2:16" ht="23.25" customHeight="1" x14ac:dyDescent="0.25">
      <c r="C10" s="47"/>
      <c r="D10" s="49"/>
      <c r="E10" s="49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95189329</v>
      </c>
      <c r="F12" s="6"/>
    </row>
    <row r="13" spans="2:16" x14ac:dyDescent="0.25">
      <c r="C13" s="4" t="s">
        <v>2</v>
      </c>
      <c r="D13" s="22">
        <v>72520840</v>
      </c>
      <c r="E13" s="22">
        <v>72520840</v>
      </c>
      <c r="F13" s="6"/>
    </row>
    <row r="14" spans="2:16" x14ac:dyDescent="0.25">
      <c r="C14" s="4" t="s">
        <v>3</v>
      </c>
      <c r="D14" s="22">
        <v>12584870</v>
      </c>
      <c r="E14" s="22">
        <v>12584870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22">
        <v>9833619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16714939</v>
      </c>
      <c r="F18" s="6"/>
    </row>
    <row r="19" spans="3:6" x14ac:dyDescent="0.25">
      <c r="C19" s="4" t="s">
        <v>8</v>
      </c>
      <c r="D19" s="22">
        <v>7685752</v>
      </c>
      <c r="E19" s="22">
        <v>7685752</v>
      </c>
      <c r="F19" s="6"/>
    </row>
    <row r="20" spans="3:6" x14ac:dyDescent="0.25">
      <c r="C20" s="4" t="s">
        <v>9</v>
      </c>
      <c r="D20" s="22">
        <v>1512988</v>
      </c>
      <c r="E20" s="22">
        <v>1512988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22">
        <v>86500</v>
      </c>
      <c r="F22" s="6"/>
    </row>
    <row r="23" spans="3:6" x14ac:dyDescent="0.25">
      <c r="C23" s="4" t="s">
        <v>12</v>
      </c>
      <c r="D23" s="22">
        <v>377100</v>
      </c>
      <c r="E23" s="22">
        <v>377100</v>
      </c>
    </row>
    <row r="24" spans="3:6" x14ac:dyDescent="0.25">
      <c r="C24" s="4" t="s">
        <v>13</v>
      </c>
      <c r="D24" s="22">
        <v>754000</v>
      </c>
      <c r="E24" s="22">
        <v>754000</v>
      </c>
    </row>
    <row r="25" spans="3:6" x14ac:dyDescent="0.25">
      <c r="C25" s="4" t="s">
        <v>14</v>
      </c>
      <c r="D25" s="22">
        <v>1712960</v>
      </c>
      <c r="E25" s="22">
        <v>1712960</v>
      </c>
    </row>
    <row r="26" spans="3:6" x14ac:dyDescent="0.25">
      <c r="C26" s="4" t="s">
        <v>15</v>
      </c>
      <c r="D26" s="22">
        <v>1687589</v>
      </c>
      <c r="E26" s="22">
        <v>1687589</v>
      </c>
    </row>
    <row r="27" spans="3:6" x14ac:dyDescent="0.25">
      <c r="C27" s="4" t="s">
        <v>16</v>
      </c>
      <c r="D27" s="22">
        <v>2148050</v>
      </c>
      <c r="E27" s="22">
        <v>2148050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38196790</v>
      </c>
    </row>
    <row r="29" spans="3:6" x14ac:dyDescent="0.25">
      <c r="C29" s="4" t="s">
        <v>18</v>
      </c>
      <c r="D29" s="22">
        <v>1682489</v>
      </c>
      <c r="E29" s="22">
        <v>1682489</v>
      </c>
    </row>
    <row r="30" spans="3:6" x14ac:dyDescent="0.25">
      <c r="C30" s="4" t="s">
        <v>19</v>
      </c>
      <c r="D30" s="22">
        <v>824915</v>
      </c>
      <c r="E30" s="22">
        <v>824915</v>
      </c>
    </row>
    <row r="31" spans="3:6" x14ac:dyDescent="0.25">
      <c r="C31" s="4" t="s">
        <v>20</v>
      </c>
      <c r="D31" s="22">
        <v>1961037</v>
      </c>
      <c r="E31" s="22">
        <v>1961037</v>
      </c>
    </row>
    <row r="32" spans="3:6" x14ac:dyDescent="0.25">
      <c r="C32" s="4" t="s">
        <v>21</v>
      </c>
      <c r="D32" s="22">
        <v>100000</v>
      </c>
      <c r="E32" s="22">
        <v>100000</v>
      </c>
    </row>
    <row r="33" spans="3:5" x14ac:dyDescent="0.25">
      <c r="C33" s="4" t="s">
        <v>22</v>
      </c>
      <c r="D33" s="22">
        <v>740009</v>
      </c>
      <c r="E33" s="22">
        <v>740009</v>
      </c>
    </row>
    <row r="34" spans="3:5" x14ac:dyDescent="0.25">
      <c r="C34" s="4" t="s">
        <v>23</v>
      </c>
      <c r="D34" s="22">
        <v>17353571</v>
      </c>
      <c r="E34" s="22">
        <v>17353571</v>
      </c>
    </row>
    <row r="35" spans="3:5" x14ac:dyDescent="0.25">
      <c r="C35" s="4" t="s">
        <v>24</v>
      </c>
      <c r="D35" s="22">
        <v>8684066</v>
      </c>
      <c r="E35" s="22">
        <v>8684066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22">
        <v>6850703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</f>
        <v>4588942</v>
      </c>
    </row>
    <row r="55" spans="3:5" x14ac:dyDescent="0.25">
      <c r="C55" s="4" t="s">
        <v>44</v>
      </c>
      <c r="D55" s="22">
        <v>2330258</v>
      </c>
      <c r="E55" s="22">
        <v>2330258</v>
      </c>
    </row>
    <row r="56" spans="3:5" x14ac:dyDescent="0.25">
      <c r="C56" s="4" t="s">
        <v>45</v>
      </c>
      <c r="D56" s="22">
        <v>47300</v>
      </c>
      <c r="E56" s="22">
        <v>47300</v>
      </c>
    </row>
    <row r="57" spans="3:5" x14ac:dyDescent="0.25">
      <c r="C57" s="4" t="s">
        <v>46</v>
      </c>
    </row>
    <row r="58" spans="3:5" x14ac:dyDescent="0.25">
      <c r="C58" s="4" t="s">
        <v>47</v>
      </c>
    </row>
    <row r="59" spans="3:5" x14ac:dyDescent="0.25">
      <c r="C59" s="4" t="s">
        <v>48</v>
      </c>
      <c r="D59" s="22">
        <v>652400</v>
      </c>
      <c r="E59" s="22">
        <v>652400</v>
      </c>
    </row>
    <row r="60" spans="3:5" x14ac:dyDescent="0.25">
      <c r="C60" s="4" t="s">
        <v>49</v>
      </c>
      <c r="D60" s="22">
        <v>837500</v>
      </c>
      <c r="E60" s="22">
        <v>837500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22">
        <v>410000</v>
      </c>
    </row>
    <row r="63" spans="3:5" x14ac:dyDescent="0.25">
      <c r="C63" s="4" t="s">
        <v>52</v>
      </c>
      <c r="D63" s="22">
        <v>136234</v>
      </c>
      <c r="E63" s="22">
        <v>136234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40">
        <f>+D54+D28+D18+D12+D38</f>
        <v>155000000</v>
      </c>
      <c r="E85" s="36">
        <f>+E54+E28+E18+E12+E39</f>
        <v>155000000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8"/>
  <sheetViews>
    <sheetView showGridLines="0" topLeftCell="D61" zoomScaleNormal="100" workbookViewId="0">
      <selection activeCell="G85" sqref="G85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bestFit="1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9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9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9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3:19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52" t="s">
        <v>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7"/>
      <c r="D10" s="49"/>
      <c r="E10" s="49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>+D13+D14+D15+D16+D17</f>
        <v>95189329</v>
      </c>
      <c r="E12" s="27">
        <f>+E13+E14+E15+E16+E17</f>
        <v>95189329</v>
      </c>
      <c r="F12" s="27">
        <f t="shared" ref="F12:P12" si="0">+F13+F14+F15+F16+F17</f>
        <v>5534540.3329999996</v>
      </c>
      <c r="G12" s="27">
        <f>+G13+G14+G15+G16+G17</f>
        <v>5737690.8799999999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>+Q13+Q14+Q16+Q17</f>
        <v>0</v>
      </c>
      <c r="R12" s="32">
        <f t="shared" ref="R12:R43" si="1">SUM(F12:Q12)</f>
        <v>11272231.213</v>
      </c>
    </row>
    <row r="13" spans="3:19" x14ac:dyDescent="0.25">
      <c r="C13" s="4" t="s">
        <v>2</v>
      </c>
      <c r="D13" s="22">
        <v>72520840</v>
      </c>
      <c r="E13" s="22">
        <v>72520840</v>
      </c>
      <c r="F13" s="22">
        <v>4757360</v>
      </c>
      <c r="G13" s="22">
        <v>4931690</v>
      </c>
      <c r="H13" s="22"/>
      <c r="I13" s="22"/>
      <c r="J13" s="22"/>
      <c r="K13" s="22"/>
      <c r="L13" s="22"/>
      <c r="M13" s="22"/>
      <c r="N13" s="22"/>
      <c r="O13" s="22"/>
      <c r="P13" s="22"/>
      <c r="Q13" s="38"/>
      <c r="R13" s="31"/>
    </row>
    <row r="14" spans="3:19" x14ac:dyDescent="0.25">
      <c r="C14" s="4" t="s">
        <v>3</v>
      </c>
      <c r="D14" s="22">
        <v>12584870</v>
      </c>
      <c r="E14" s="22">
        <v>12584870</v>
      </c>
      <c r="F14" s="22">
        <v>51000</v>
      </c>
      <c r="G14" s="26">
        <v>65349.33</v>
      </c>
      <c r="H14" s="22"/>
      <c r="I14" s="22"/>
      <c r="J14" s="22"/>
      <c r="K14" s="22"/>
      <c r="L14" s="22"/>
      <c r="M14" s="22"/>
      <c r="N14" s="22"/>
      <c r="O14" s="22"/>
      <c r="P14" s="22"/>
      <c r="Q14" s="38"/>
      <c r="R14" s="31"/>
    </row>
    <row r="15" spans="3:19" x14ac:dyDescent="0.25">
      <c r="C15" s="4" t="s">
        <v>4</v>
      </c>
      <c r="D15" s="22">
        <v>100000</v>
      </c>
      <c r="E15" s="22">
        <v>100000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8"/>
      <c r="R15" s="31">
        <f t="shared" si="1"/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/>
      <c r="P16" s="22"/>
      <c r="Q16" s="38"/>
      <c r="R16" s="31"/>
    </row>
    <row r="17" spans="3:18" x14ac:dyDescent="0.25">
      <c r="C17" s="4" t="s">
        <v>6</v>
      </c>
      <c r="D17" s="22">
        <v>9833619</v>
      </c>
      <c r="E17" s="22">
        <v>9833619</v>
      </c>
      <c r="F17" s="22">
        <v>726180.33299999998</v>
      </c>
      <c r="G17" s="22">
        <v>740651.55</v>
      </c>
      <c r="H17" s="22"/>
      <c r="I17" s="22"/>
      <c r="J17" s="22"/>
      <c r="K17" s="22"/>
      <c r="L17" s="22"/>
      <c r="M17" s="22"/>
      <c r="N17" s="22"/>
      <c r="O17" s="22"/>
      <c r="P17" s="22"/>
      <c r="Q17" s="38"/>
      <c r="R17" s="31"/>
    </row>
    <row r="18" spans="3:18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16714939</v>
      </c>
      <c r="F18" s="27">
        <f>+F19+F20+F21+F22+F23+F24+F25+F26+F27</f>
        <v>431846.66000000003</v>
      </c>
      <c r="G18" s="27">
        <f>+G19+G20+G21+G22+G23+G24+G25+G26+G27</f>
        <v>722883.19000000006</v>
      </c>
      <c r="H18" s="27">
        <f>+H19+H20+H21+H22+H23+H24+H25+H26+H27</f>
        <v>0</v>
      </c>
      <c r="I18" s="27">
        <f>+I19+I20+I21+I22+I23+I24+I25+I26</f>
        <v>0</v>
      </c>
      <c r="J18" s="27">
        <f>+J19+J20+J21+J22+J23+J24+J25+J26+J27</f>
        <v>0</v>
      </c>
      <c r="K18" s="27">
        <f>+K19+K20+K21+K22+K23+K24+K25+K26+K27</f>
        <v>0</v>
      </c>
      <c r="L18" s="27">
        <f>+L19+L20+L21+L22+L23+L24+L25+L26</f>
        <v>0</v>
      </c>
      <c r="M18" s="27">
        <f>+M19+M20+M21+M22+M23+M24+M25+M26+M27</f>
        <v>0</v>
      </c>
      <c r="N18" s="27">
        <f>+N19+N20+N21+N22+N23+N24+N25+N26+N27</f>
        <v>0</v>
      </c>
      <c r="O18" s="27">
        <f>+O19+O20+O21+O22+O23+O24+O25+O26+O27</f>
        <v>0</v>
      </c>
      <c r="P18" s="27">
        <f>+P19+P20+P21+P22+P23+P24+P25+P26+P27</f>
        <v>0</v>
      </c>
      <c r="Q18" s="27">
        <f>+Q19+Q20+Q22+Q24+Q26</f>
        <v>0</v>
      </c>
      <c r="R18" s="32">
        <f t="shared" si="1"/>
        <v>1154729.8500000001</v>
      </c>
    </row>
    <row r="19" spans="3:18" x14ac:dyDescent="0.25">
      <c r="C19" s="4" t="s">
        <v>8</v>
      </c>
      <c r="D19" s="22">
        <v>7685752</v>
      </c>
      <c r="E19" s="22">
        <v>7685752</v>
      </c>
      <c r="F19" s="22">
        <v>422228.4</v>
      </c>
      <c r="G19" s="22">
        <v>600184.38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1"/>
    </row>
    <row r="20" spans="3:18" x14ac:dyDescent="0.25">
      <c r="C20" s="4" t="s">
        <v>9</v>
      </c>
      <c r="D20" s="22">
        <v>1512988</v>
      </c>
      <c r="E20" s="22">
        <v>1512988</v>
      </c>
      <c r="F20" s="22"/>
      <c r="G20" s="22">
        <v>84363.55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</row>
    <row r="21" spans="3:18" x14ac:dyDescent="0.25">
      <c r="C21" s="4" t="s">
        <v>10</v>
      </c>
      <c r="D21" s="22">
        <v>750000</v>
      </c>
      <c r="E21" s="22">
        <v>750000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1"/>
    </row>
    <row r="22" spans="3:18" x14ac:dyDescent="0.25">
      <c r="C22" s="4" t="s">
        <v>11</v>
      </c>
      <c r="D22" s="22">
        <v>86500</v>
      </c>
      <c r="E22" s="22">
        <v>86500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31"/>
    </row>
    <row r="23" spans="3:18" x14ac:dyDescent="0.25">
      <c r="C23" s="4" t="s">
        <v>12</v>
      </c>
      <c r="D23" s="22">
        <v>377100</v>
      </c>
      <c r="E23" s="22">
        <v>377100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1"/>
    </row>
    <row r="24" spans="3:18" x14ac:dyDescent="0.25">
      <c r="C24" s="4" t="s">
        <v>13</v>
      </c>
      <c r="D24" s="22">
        <v>754000</v>
      </c>
      <c r="E24" s="22">
        <v>754000</v>
      </c>
      <c r="F24" s="22">
        <v>9618.26</v>
      </c>
      <c r="G24" s="22">
        <v>16735.259999999998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/>
    </row>
    <row r="25" spans="3:18" x14ac:dyDescent="0.25">
      <c r="C25" s="4" t="s">
        <v>14</v>
      </c>
      <c r="D25" s="22">
        <v>1712960</v>
      </c>
      <c r="E25" s="22">
        <v>1712960</v>
      </c>
      <c r="F25" s="22"/>
      <c r="G25" s="22">
        <v>21000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/>
    </row>
    <row r="26" spans="3:18" x14ac:dyDescent="0.25">
      <c r="C26" s="4" t="s">
        <v>15</v>
      </c>
      <c r="D26" s="22">
        <v>1687589</v>
      </c>
      <c r="E26" s="22">
        <v>1687589</v>
      </c>
      <c r="F26" s="22"/>
      <c r="G26" s="22">
        <v>600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1"/>
    </row>
    <row r="27" spans="3:18" x14ac:dyDescent="0.25">
      <c r="C27" s="4" t="s">
        <v>16</v>
      </c>
      <c r="D27" s="22">
        <v>2148050</v>
      </c>
      <c r="E27" s="22">
        <v>2148050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1"/>
    </row>
    <row r="28" spans="3:18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38196790</v>
      </c>
      <c r="F28" s="22">
        <v>0</v>
      </c>
      <c r="G28" s="27">
        <f>+G29+G30+G31+G32+G33+G34+G35+G36</f>
        <v>0</v>
      </c>
      <c r="H28" s="27">
        <f t="shared" ref="H28:O28" si="2">+H29+H30+H31+H32+H33+H34+H35+H36</f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>+P29+P30+P31+P32+P33+P34+P35+P36+P37</f>
        <v>0</v>
      </c>
      <c r="Q28" s="27">
        <f>+Q29+Q30+Q31+Q33+Q34+Q35+Q37</f>
        <v>0</v>
      </c>
      <c r="R28" s="32">
        <f t="shared" si="1"/>
        <v>0</v>
      </c>
    </row>
    <row r="29" spans="3:18" x14ac:dyDescent="0.25">
      <c r="C29" s="4" t="s">
        <v>18</v>
      </c>
      <c r="D29" s="22">
        <v>1682489</v>
      </c>
      <c r="E29" s="22">
        <v>1682489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</row>
    <row r="30" spans="3:18" x14ac:dyDescent="0.25">
      <c r="C30" s="4" t="s">
        <v>19</v>
      </c>
      <c r="D30" s="22">
        <v>824915</v>
      </c>
      <c r="E30" s="22">
        <v>824915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1"/>
    </row>
    <row r="31" spans="3:18" x14ac:dyDescent="0.25">
      <c r="C31" s="4" t="s">
        <v>20</v>
      </c>
      <c r="D31" s="22">
        <v>1961037</v>
      </c>
      <c r="E31" s="22">
        <v>1961037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1"/>
    </row>
    <row r="32" spans="3:18" x14ac:dyDescent="0.25">
      <c r="C32" s="4" t="s">
        <v>21</v>
      </c>
      <c r="D32" s="22">
        <v>100000</v>
      </c>
      <c r="E32" s="22">
        <v>100000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1"/>
    </row>
    <row r="33" spans="3:18" x14ac:dyDescent="0.25">
      <c r="C33" s="4" t="s">
        <v>22</v>
      </c>
      <c r="D33" s="22">
        <v>740009</v>
      </c>
      <c r="E33" s="22">
        <v>740009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1"/>
    </row>
    <row r="34" spans="3:18" x14ac:dyDescent="0.25">
      <c r="C34" s="4" t="s">
        <v>23</v>
      </c>
      <c r="D34" s="22">
        <v>17353571</v>
      </c>
      <c r="E34" s="22">
        <v>17353571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</row>
    <row r="35" spans="3:18" x14ac:dyDescent="0.25">
      <c r="C35" s="4" t="s">
        <v>24</v>
      </c>
      <c r="D35" s="22">
        <v>8684066</v>
      </c>
      <c r="E35" s="22">
        <v>8684066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 x14ac:dyDescent="0.25">
      <c r="C36" s="4" t="s">
        <v>25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/>
    </row>
    <row r="37" spans="3:18" x14ac:dyDescent="0.25">
      <c r="C37" s="4" t="s">
        <v>26</v>
      </c>
      <c r="D37" s="22">
        <v>6850703</v>
      </c>
      <c r="E37" s="22">
        <v>6850703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</row>
    <row r="38" spans="3:18" x14ac:dyDescent="0.25">
      <c r="C38" s="3" t="s">
        <v>27</v>
      </c>
      <c r="D38" s="27">
        <f>+D39</f>
        <v>310000</v>
      </c>
      <c r="E38" s="27">
        <f>+E39</f>
        <v>310000</v>
      </c>
      <c r="F38" s="22">
        <v>0</v>
      </c>
      <c r="G38" s="22">
        <v>0</v>
      </c>
      <c r="H38" s="27">
        <f>+H39+H40+H41+H42+H43+H44+H45+H46</f>
        <v>0</v>
      </c>
      <c r="I38" s="27">
        <f>+I39+I40+I41+I42+I43+I44+I45+I46</f>
        <v>0</v>
      </c>
      <c r="J38" s="27">
        <f>+J39+J40+J41+J42+J43+J44+J45+J46</f>
        <v>0</v>
      </c>
      <c r="K38" s="27">
        <f>+K39+K40+K41+K42+K43+K44+K45+K46</f>
        <v>0</v>
      </c>
      <c r="L38" s="27">
        <f>+L39</f>
        <v>0</v>
      </c>
      <c r="M38" s="27">
        <f>+M39+M40+M41+M42+M43+M44+M45+M46</f>
        <v>0</v>
      </c>
      <c r="N38" s="22">
        <f>+N39+N40+N41+N42+N43+N44+N45+N46</f>
        <v>0</v>
      </c>
      <c r="O38" s="22">
        <f>+O39+O40+O41+O42+O43+O44+O45+O46</f>
        <v>0</v>
      </c>
      <c r="P38" s="22">
        <f>+P39+P40+P41+P42+P43+P44+P45+P46</f>
        <v>0</v>
      </c>
      <c r="Q38" s="22">
        <f t="shared" ref="Q38" si="3">+Q39+Q40+Q41+Q42+Q43+Q44+Q45+Q46</f>
        <v>0</v>
      </c>
      <c r="R38" s="31">
        <f t="shared" si="1"/>
        <v>0</v>
      </c>
    </row>
    <row r="39" spans="3:18" x14ac:dyDescent="0.25">
      <c r="C39" s="4" t="s">
        <v>28</v>
      </c>
      <c r="D39" s="22">
        <v>310000</v>
      </c>
      <c r="E39" s="22">
        <v>310000</v>
      </c>
      <c r="F39" s="22">
        <v>0</v>
      </c>
      <c r="G39" s="22">
        <v>0</v>
      </c>
      <c r="H39" s="22"/>
      <c r="I39" s="22"/>
      <c r="J39" s="27"/>
      <c r="K39" s="22"/>
      <c r="L39" s="22"/>
      <c r="M39" s="22"/>
      <c r="N39" s="22"/>
      <c r="O39" s="22"/>
      <c r="P39" s="22"/>
      <c r="Q39" s="22"/>
      <c r="R39" s="31"/>
    </row>
    <row r="40" spans="3:18" x14ac:dyDescent="0.25">
      <c r="C40" s="4" t="s">
        <v>29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>
        <f t="shared" ref="J40:J53" si="4">+J41+J42+J43+J44+J45+J46+J47+J48</f>
        <v>0</v>
      </c>
      <c r="K40" s="22">
        <v>0</v>
      </c>
      <c r="L40" s="22">
        <v>0</v>
      </c>
      <c r="M40" s="22">
        <v>0</v>
      </c>
      <c r="N40" s="22">
        <f t="shared" ref="N40:N53" si="5">+N41+N42+N43+N44+N45+N46+N47+N48</f>
        <v>0</v>
      </c>
      <c r="O40" s="22">
        <v>0</v>
      </c>
      <c r="P40" s="22">
        <v>0</v>
      </c>
      <c r="Q40" s="22">
        <v>0</v>
      </c>
      <c r="R40" s="31">
        <f t="shared" si="1"/>
        <v>0</v>
      </c>
    </row>
    <row r="41" spans="3:18" x14ac:dyDescent="0.25">
      <c r="C41" s="4" t="s">
        <v>30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>
        <f t="shared" si="4"/>
        <v>0</v>
      </c>
      <c r="K41" s="22">
        <v>0</v>
      </c>
      <c r="L41" s="22">
        <v>0</v>
      </c>
      <c r="M41" s="22">
        <v>0</v>
      </c>
      <c r="N41" s="22">
        <f t="shared" si="5"/>
        <v>0</v>
      </c>
      <c r="O41" s="22">
        <v>0</v>
      </c>
      <c r="P41" s="22">
        <v>0</v>
      </c>
      <c r="Q41" s="22">
        <v>0</v>
      </c>
      <c r="R41" s="31">
        <f t="shared" si="1"/>
        <v>0</v>
      </c>
    </row>
    <row r="42" spans="3:18" x14ac:dyDescent="0.25">
      <c r="C42" s="4" t="s">
        <v>31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>
        <f t="shared" si="4"/>
        <v>0</v>
      </c>
      <c r="K42" s="22">
        <v>0</v>
      </c>
      <c r="L42" s="22">
        <v>0</v>
      </c>
      <c r="M42" s="22">
        <v>0</v>
      </c>
      <c r="N42" s="22">
        <f t="shared" si="5"/>
        <v>0</v>
      </c>
      <c r="O42" s="22">
        <v>0</v>
      </c>
      <c r="P42" s="22">
        <v>0</v>
      </c>
      <c r="Q42" s="22">
        <v>0</v>
      </c>
      <c r="R42" s="31">
        <f t="shared" si="1"/>
        <v>0</v>
      </c>
    </row>
    <row r="43" spans="3:18" x14ac:dyDescent="0.25">
      <c r="C43" s="4" t="s">
        <v>32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>
        <f t="shared" si="4"/>
        <v>0</v>
      </c>
      <c r="K43" s="22">
        <v>0</v>
      </c>
      <c r="L43" s="22">
        <v>0</v>
      </c>
      <c r="M43" s="22">
        <v>0</v>
      </c>
      <c r="N43" s="22">
        <f t="shared" si="5"/>
        <v>0</v>
      </c>
      <c r="O43" s="22">
        <v>0</v>
      </c>
      <c r="P43" s="22">
        <v>0</v>
      </c>
      <c r="Q43" s="22">
        <v>0</v>
      </c>
      <c r="R43" s="31">
        <f t="shared" si="1"/>
        <v>0</v>
      </c>
    </row>
    <row r="44" spans="3:18" x14ac:dyDescent="0.25">
      <c r="C44" s="4" t="s">
        <v>33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>
        <f t="shared" si="4"/>
        <v>0</v>
      </c>
      <c r="K44" s="22">
        <v>0</v>
      </c>
      <c r="L44" s="22">
        <v>0</v>
      </c>
      <c r="M44" s="22">
        <v>0</v>
      </c>
      <c r="N44" s="22">
        <f t="shared" si="5"/>
        <v>0</v>
      </c>
      <c r="O44" s="22">
        <v>0</v>
      </c>
      <c r="P44" s="22">
        <v>0</v>
      </c>
      <c r="Q44" s="22">
        <v>0</v>
      </c>
      <c r="R44" s="31">
        <f t="shared" ref="R44:R75" si="6">SUM(F44:Q44)</f>
        <v>0</v>
      </c>
    </row>
    <row r="45" spans="3:18" x14ac:dyDescent="0.25">
      <c r="C45" s="4" t="s">
        <v>34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>
        <f t="shared" si="4"/>
        <v>0</v>
      </c>
      <c r="K45" s="22">
        <v>0</v>
      </c>
      <c r="L45" s="22">
        <v>0</v>
      </c>
      <c r="M45" s="22">
        <v>0</v>
      </c>
      <c r="N45" s="22">
        <f t="shared" si="5"/>
        <v>0</v>
      </c>
      <c r="O45" s="22">
        <v>0</v>
      </c>
      <c r="P45" s="22">
        <v>0</v>
      </c>
      <c r="Q45" s="22">
        <v>0</v>
      </c>
      <c r="R45" s="31">
        <f t="shared" si="6"/>
        <v>0</v>
      </c>
    </row>
    <row r="46" spans="3:18" x14ac:dyDescent="0.25">
      <c r="C46" s="4" t="s">
        <v>35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>
        <f t="shared" si="4"/>
        <v>0</v>
      </c>
      <c r="K46" s="22">
        <v>0</v>
      </c>
      <c r="L46" s="22">
        <v>0</v>
      </c>
      <c r="M46" s="22">
        <v>0</v>
      </c>
      <c r="N46" s="22">
        <f t="shared" si="5"/>
        <v>0</v>
      </c>
      <c r="O46" s="22">
        <v>0</v>
      </c>
      <c r="P46" s="22">
        <v>0</v>
      </c>
      <c r="Q46" s="22">
        <v>0</v>
      </c>
      <c r="R46" s="31">
        <f t="shared" si="6"/>
        <v>0</v>
      </c>
    </row>
    <row r="47" spans="3:18" x14ac:dyDescent="0.25">
      <c r="C47" s="3" t="s">
        <v>36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>
        <f t="shared" si="4"/>
        <v>0</v>
      </c>
      <c r="K47" s="22">
        <v>0</v>
      </c>
      <c r="L47" s="22">
        <v>0</v>
      </c>
      <c r="M47" s="22">
        <v>0</v>
      </c>
      <c r="N47" s="22">
        <f t="shared" si="5"/>
        <v>0</v>
      </c>
      <c r="O47" s="22">
        <v>0</v>
      </c>
      <c r="P47" s="22">
        <v>0</v>
      </c>
      <c r="Q47" s="22">
        <v>0</v>
      </c>
      <c r="R47" s="31">
        <f t="shared" si="6"/>
        <v>0</v>
      </c>
    </row>
    <row r="48" spans="3:18" x14ac:dyDescent="0.25">
      <c r="C48" s="4" t="s">
        <v>37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>
        <f t="shared" si="4"/>
        <v>0</v>
      </c>
      <c r="K48" s="22">
        <v>0</v>
      </c>
      <c r="L48" s="22">
        <v>0</v>
      </c>
      <c r="M48" s="22">
        <v>0</v>
      </c>
      <c r="N48" s="22">
        <f t="shared" si="5"/>
        <v>0</v>
      </c>
      <c r="O48" s="22">
        <v>0</v>
      </c>
      <c r="P48" s="22">
        <v>0</v>
      </c>
      <c r="Q48" s="22">
        <v>0</v>
      </c>
      <c r="R48" s="31">
        <f t="shared" si="6"/>
        <v>0</v>
      </c>
    </row>
    <row r="49" spans="3:18" x14ac:dyDescent="0.25">
      <c r="C49" s="4" t="s">
        <v>38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>
        <f t="shared" si="4"/>
        <v>0</v>
      </c>
      <c r="K49" s="22">
        <v>0</v>
      </c>
      <c r="L49" s="22">
        <v>0</v>
      </c>
      <c r="M49" s="22">
        <v>0</v>
      </c>
      <c r="N49" s="22">
        <f t="shared" si="5"/>
        <v>0</v>
      </c>
      <c r="O49" s="22">
        <v>0</v>
      </c>
      <c r="P49" s="22">
        <v>0</v>
      </c>
      <c r="Q49" s="22">
        <v>0</v>
      </c>
      <c r="R49" s="31">
        <f t="shared" si="6"/>
        <v>0</v>
      </c>
    </row>
    <row r="50" spans="3:18" x14ac:dyDescent="0.25">
      <c r="C50" s="4" t="s">
        <v>39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>
        <f t="shared" si="4"/>
        <v>0</v>
      </c>
      <c r="K50" s="22">
        <v>0</v>
      </c>
      <c r="L50" s="22">
        <v>0</v>
      </c>
      <c r="M50" s="22">
        <v>0</v>
      </c>
      <c r="N50" s="22">
        <f t="shared" si="5"/>
        <v>0</v>
      </c>
      <c r="O50" s="22">
        <v>0</v>
      </c>
      <c r="P50" s="22">
        <v>0</v>
      </c>
      <c r="Q50" s="22">
        <v>0</v>
      </c>
      <c r="R50" s="31">
        <f t="shared" si="6"/>
        <v>0</v>
      </c>
    </row>
    <row r="51" spans="3:18" x14ac:dyDescent="0.25">
      <c r="C51" s="4" t="s">
        <v>40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>
        <f t="shared" si="4"/>
        <v>0</v>
      </c>
      <c r="K51" s="22">
        <v>0</v>
      </c>
      <c r="L51" s="22">
        <v>0</v>
      </c>
      <c r="M51" s="22">
        <v>0</v>
      </c>
      <c r="N51" s="22">
        <f t="shared" si="5"/>
        <v>0</v>
      </c>
      <c r="O51" s="22">
        <v>0</v>
      </c>
      <c r="P51" s="22">
        <v>0</v>
      </c>
      <c r="Q51" s="22">
        <v>0</v>
      </c>
      <c r="R51" s="31">
        <f t="shared" si="6"/>
        <v>0</v>
      </c>
    </row>
    <row r="52" spans="3:18" x14ac:dyDescent="0.25">
      <c r="C52" s="4" t="s">
        <v>41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>
        <f t="shared" si="4"/>
        <v>0</v>
      </c>
      <c r="K52" s="22">
        <v>0</v>
      </c>
      <c r="L52" s="22">
        <v>0</v>
      </c>
      <c r="M52" s="22">
        <v>0</v>
      </c>
      <c r="N52" s="22">
        <f t="shared" si="5"/>
        <v>0</v>
      </c>
      <c r="O52" s="22">
        <v>0</v>
      </c>
      <c r="P52" s="22">
        <v>0</v>
      </c>
      <c r="Q52" s="22">
        <v>0</v>
      </c>
      <c r="R52" s="31">
        <f t="shared" si="6"/>
        <v>0</v>
      </c>
    </row>
    <row r="53" spans="3:18" x14ac:dyDescent="0.25">
      <c r="C53" s="4" t="s">
        <v>42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7">
        <f t="shared" si="4"/>
        <v>0</v>
      </c>
      <c r="K53" s="22">
        <v>0</v>
      </c>
      <c r="L53" s="22">
        <v>0</v>
      </c>
      <c r="M53" s="22">
        <v>0</v>
      </c>
      <c r="N53" s="22">
        <f t="shared" si="5"/>
        <v>0</v>
      </c>
      <c r="O53" s="22">
        <v>0</v>
      </c>
      <c r="P53" s="22">
        <v>0</v>
      </c>
      <c r="Q53" s="22">
        <v>0</v>
      </c>
      <c r="R53" s="31">
        <f t="shared" si="6"/>
        <v>0</v>
      </c>
    </row>
    <row r="54" spans="3:18" x14ac:dyDescent="0.25">
      <c r="C54" s="3" t="s">
        <v>43</v>
      </c>
      <c r="D54" s="27">
        <f>+D55+D56+D57+D58+D59+D60+D61+D62+D63</f>
        <v>4588942</v>
      </c>
      <c r="E54" s="27">
        <f>+E55+E56+E57+E58+E59+E60+E61+E62+E63</f>
        <v>4588942</v>
      </c>
      <c r="F54" s="22">
        <v>0</v>
      </c>
      <c r="G54" s="22">
        <v>0</v>
      </c>
      <c r="H54" s="27">
        <f t="shared" ref="H54:P54" si="7">+H55+H56+H57+H58+H59+H60+H61+H62+H63+H64+H65+H66+H68</f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>+Q55+Q56+Q57+Q58+Q59+Q60</f>
        <v>0</v>
      </c>
      <c r="R54" s="32">
        <f t="shared" si="6"/>
        <v>0</v>
      </c>
    </row>
    <row r="55" spans="3:18" x14ac:dyDescent="0.25">
      <c r="C55" s="4" t="s">
        <v>44</v>
      </c>
      <c r="D55" s="22">
        <v>2330258</v>
      </c>
      <c r="E55" s="22">
        <v>2330258</v>
      </c>
      <c r="F55" s="22">
        <v>0</v>
      </c>
      <c r="G55" s="22">
        <v>0</v>
      </c>
      <c r="H55" s="22">
        <v>0</v>
      </c>
      <c r="I55" s="22"/>
      <c r="J55" s="22"/>
      <c r="K55" s="22"/>
      <c r="L55" s="27"/>
      <c r="M55" s="22"/>
      <c r="N55" s="22"/>
      <c r="O55" s="22"/>
      <c r="P55" s="22"/>
      <c r="Q55" s="22"/>
      <c r="R55" s="31"/>
    </row>
    <row r="56" spans="3:18" x14ac:dyDescent="0.25">
      <c r="C56" s="4" t="s">
        <v>45</v>
      </c>
      <c r="D56" s="22">
        <v>47300</v>
      </c>
      <c r="E56" s="22">
        <v>47300</v>
      </c>
      <c r="F56" s="22">
        <v>0</v>
      </c>
      <c r="G56" s="22">
        <v>0</v>
      </c>
      <c r="H56" s="22">
        <v>0</v>
      </c>
      <c r="I56" s="22"/>
      <c r="J56" s="22"/>
      <c r="K56" s="22"/>
      <c r="L56" s="27"/>
      <c r="M56" s="22"/>
      <c r="N56" s="22"/>
      <c r="O56" s="22"/>
      <c r="P56" s="22"/>
      <c r="Q56" s="22"/>
      <c r="R56" s="31"/>
    </row>
    <row r="57" spans="3:18" x14ac:dyDescent="0.25">
      <c r="C57" s="4" t="s">
        <v>46</v>
      </c>
      <c r="D57" s="22"/>
      <c r="E57" s="22"/>
      <c r="F57" s="22">
        <v>0</v>
      </c>
      <c r="G57" s="22">
        <v>0</v>
      </c>
      <c r="H57" s="22">
        <v>0</v>
      </c>
      <c r="I57" s="22"/>
      <c r="J57" s="22"/>
      <c r="K57" s="22"/>
      <c r="L57" s="27"/>
      <c r="M57" s="22"/>
      <c r="N57" s="22"/>
      <c r="O57" s="22"/>
      <c r="P57" s="22"/>
      <c r="Q57" s="22"/>
      <c r="R57" s="31"/>
    </row>
    <row r="58" spans="3:18" x14ac:dyDescent="0.25">
      <c r="C58" s="4" t="s">
        <v>47</v>
      </c>
      <c r="D58" s="22"/>
      <c r="E58" s="22"/>
      <c r="F58" s="22">
        <v>0</v>
      </c>
      <c r="G58" s="22">
        <v>0</v>
      </c>
      <c r="H58" s="22">
        <v>0</v>
      </c>
      <c r="I58" s="22"/>
      <c r="J58" s="22"/>
      <c r="K58" s="22"/>
      <c r="L58" s="27"/>
      <c r="M58" s="22"/>
      <c r="N58" s="22"/>
      <c r="O58" s="22"/>
      <c r="P58" s="22"/>
      <c r="Q58" s="22"/>
      <c r="R58" s="31"/>
    </row>
    <row r="59" spans="3:18" x14ac:dyDescent="0.25">
      <c r="C59" s="4" t="s">
        <v>48</v>
      </c>
      <c r="D59" s="22">
        <v>652400</v>
      </c>
      <c r="E59" s="22">
        <v>652400</v>
      </c>
      <c r="F59" s="22">
        <v>0</v>
      </c>
      <c r="G59" s="22">
        <v>0</v>
      </c>
      <c r="H59" s="22"/>
      <c r="I59" s="22"/>
      <c r="J59" s="22"/>
      <c r="K59" s="22"/>
      <c r="L59" s="27"/>
      <c r="M59" s="22"/>
      <c r="N59" s="22"/>
      <c r="O59" s="22"/>
      <c r="P59" s="22"/>
      <c r="Q59" s="22"/>
      <c r="R59" s="31"/>
    </row>
    <row r="60" spans="3:18" x14ac:dyDescent="0.25">
      <c r="C60" s="4" t="s">
        <v>49</v>
      </c>
      <c r="D60" s="22">
        <v>837500</v>
      </c>
      <c r="E60" s="22">
        <v>837500</v>
      </c>
      <c r="F60" s="22">
        <v>0</v>
      </c>
      <c r="G60" s="22">
        <v>0</v>
      </c>
      <c r="H60" s="22"/>
      <c r="I60" s="22"/>
      <c r="J60" s="22"/>
      <c r="K60" s="22"/>
      <c r="L60" s="27"/>
      <c r="M60" s="22"/>
      <c r="N60" s="22"/>
      <c r="O60" s="22"/>
      <c r="P60" s="22"/>
      <c r="Q60" s="22"/>
      <c r="R60" s="31"/>
    </row>
    <row r="61" spans="3:18" x14ac:dyDescent="0.25">
      <c r="C61" s="4" t="s">
        <v>50</v>
      </c>
      <c r="D61" s="22">
        <v>175250</v>
      </c>
      <c r="E61" s="22">
        <v>175250</v>
      </c>
      <c r="F61" s="22">
        <v>0</v>
      </c>
      <c r="G61" s="22">
        <v>0</v>
      </c>
      <c r="H61" s="22"/>
      <c r="I61" s="22"/>
      <c r="J61" s="22"/>
      <c r="K61" s="22"/>
      <c r="L61" s="27"/>
      <c r="M61" s="22"/>
      <c r="N61" s="22"/>
      <c r="O61" s="22"/>
      <c r="P61" s="22"/>
      <c r="Q61" s="22"/>
      <c r="R61" s="31"/>
    </row>
    <row r="62" spans="3:18" x14ac:dyDescent="0.25">
      <c r="C62" s="4" t="s">
        <v>51</v>
      </c>
      <c r="D62" s="22">
        <v>410000</v>
      </c>
      <c r="E62" s="22">
        <v>410000</v>
      </c>
      <c r="F62" s="22">
        <v>0</v>
      </c>
      <c r="G62" s="22">
        <v>0</v>
      </c>
      <c r="H62" s="22"/>
      <c r="I62" s="22"/>
      <c r="J62" s="22"/>
      <c r="K62" s="22"/>
      <c r="L62" s="27"/>
      <c r="M62" s="22"/>
      <c r="N62" s="22"/>
      <c r="O62" s="22"/>
      <c r="P62" s="22"/>
      <c r="Q62" s="22"/>
      <c r="R62" s="31"/>
    </row>
    <row r="63" spans="3:18" x14ac:dyDescent="0.25">
      <c r="C63" s="4" t="s">
        <v>52</v>
      </c>
      <c r="D63" s="22">
        <v>136234</v>
      </c>
      <c r="E63" s="22">
        <v>136234</v>
      </c>
      <c r="F63" s="22">
        <v>0</v>
      </c>
      <c r="G63" s="22">
        <v>0</v>
      </c>
      <c r="H63" s="22"/>
      <c r="I63" s="22"/>
      <c r="J63" s="22"/>
      <c r="K63" s="22"/>
      <c r="L63" s="27"/>
      <c r="M63" s="22"/>
      <c r="N63" s="22"/>
      <c r="O63" s="22"/>
      <c r="P63" s="22"/>
      <c r="Q63" s="22"/>
      <c r="R63" s="31"/>
    </row>
    <row r="64" spans="3:18" x14ac:dyDescent="0.25">
      <c r="C64" s="3" t="s">
        <v>53</v>
      </c>
      <c r="D64" s="22">
        <f>+D65+D66+D67+D68</f>
        <v>0</v>
      </c>
      <c r="E64" s="22">
        <v>0</v>
      </c>
      <c r="F64" s="22">
        <v>0</v>
      </c>
      <c r="G64" s="22">
        <v>0</v>
      </c>
      <c r="H64" s="22"/>
      <c r="I64" s="22"/>
      <c r="J64" s="22"/>
      <c r="K64" s="22"/>
      <c r="L64" s="27"/>
      <c r="M64" s="22"/>
      <c r="N64" s="22"/>
      <c r="O64" s="22"/>
      <c r="P64" s="22"/>
      <c r="Q64" s="22"/>
      <c r="R64" s="31"/>
    </row>
    <row r="65" spans="3:18" x14ac:dyDescent="0.25">
      <c r="C65" s="4" t="s">
        <v>54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/>
      <c r="K65" s="22"/>
      <c r="L65" s="27"/>
      <c r="M65" s="22"/>
      <c r="N65" s="22"/>
      <c r="O65" s="22"/>
      <c r="P65" s="22"/>
      <c r="Q65" s="22"/>
      <c r="R65" s="31"/>
    </row>
    <row r="66" spans="3:18" x14ac:dyDescent="0.25">
      <c r="C66" s="4" t="s">
        <v>55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7"/>
      <c r="M66" s="22"/>
      <c r="N66" s="22"/>
      <c r="O66" s="22"/>
      <c r="P66" s="22"/>
      <c r="Q66" s="22"/>
      <c r="R66" s="31"/>
    </row>
    <row r="67" spans="3:18" x14ac:dyDescent="0.25">
      <c r="C67" s="4" t="s">
        <v>56</v>
      </c>
      <c r="D67" s="22">
        <v>0</v>
      </c>
      <c r="E67" s="22">
        <v>0</v>
      </c>
      <c r="F67" s="22">
        <v>0</v>
      </c>
      <c r="G67" s="22">
        <v>0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31"/>
    </row>
    <row r="68" spans="3:18" x14ac:dyDescent="0.25">
      <c r="C68" s="4" t="s">
        <v>57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31"/>
    </row>
    <row r="69" spans="3:18" x14ac:dyDescent="0.25">
      <c r="C69" s="3" t="s">
        <v>58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31">
        <f t="shared" si="6"/>
        <v>0</v>
      </c>
    </row>
    <row r="70" spans="3:18" x14ac:dyDescent="0.25">
      <c r="C70" s="4" t="s">
        <v>59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31">
        <f t="shared" si="6"/>
        <v>0</v>
      </c>
    </row>
    <row r="71" spans="3:18" x14ac:dyDescent="0.25">
      <c r="C71" s="4" t="s">
        <v>60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f t="shared" si="6"/>
        <v>0</v>
      </c>
    </row>
    <row r="72" spans="3:18" x14ac:dyDescent="0.25">
      <c r="C72" s="3" t="s">
        <v>61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31">
        <f t="shared" si="6"/>
        <v>0</v>
      </c>
    </row>
    <row r="73" spans="3:18" x14ac:dyDescent="0.25">
      <c r="C73" s="4" t="s">
        <v>62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31">
        <f t="shared" si="6"/>
        <v>0</v>
      </c>
    </row>
    <row r="74" spans="3:18" x14ac:dyDescent="0.25">
      <c r="C74" s="4" t="s">
        <v>63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31">
        <f t="shared" si="6"/>
        <v>0</v>
      </c>
    </row>
    <row r="75" spans="3:18" x14ac:dyDescent="0.25">
      <c r="C75" s="4" t="s">
        <v>64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31">
        <f t="shared" si="6"/>
        <v>0</v>
      </c>
    </row>
    <row r="76" spans="3:18" x14ac:dyDescent="0.25">
      <c r="C76" s="1" t="s">
        <v>67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">
        <f t="shared" ref="R76:R85" si="8">SUM(F76:Q76)</f>
        <v>0</v>
      </c>
    </row>
    <row r="77" spans="3:18" x14ac:dyDescent="0.25">
      <c r="C77" s="3" t="s">
        <v>68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31">
        <f t="shared" si="8"/>
        <v>0</v>
      </c>
    </row>
    <row r="78" spans="3:18" x14ac:dyDescent="0.25">
      <c r="C78" s="4" t="s">
        <v>69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31">
        <f t="shared" si="8"/>
        <v>0</v>
      </c>
    </row>
    <row r="79" spans="3:18" x14ac:dyDescent="0.25">
      <c r="C79" s="4" t="s">
        <v>70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31">
        <f t="shared" si="8"/>
        <v>0</v>
      </c>
    </row>
    <row r="80" spans="3:18" x14ac:dyDescent="0.25">
      <c r="C80" s="3" t="s">
        <v>71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31">
        <f t="shared" si="8"/>
        <v>0</v>
      </c>
    </row>
    <row r="81" spans="3:18" x14ac:dyDescent="0.25">
      <c r="C81" s="4" t="s">
        <v>72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31">
        <f t="shared" si="8"/>
        <v>0</v>
      </c>
    </row>
    <row r="82" spans="3:18" x14ac:dyDescent="0.25">
      <c r="C82" s="4" t="s">
        <v>73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31">
        <f t="shared" si="8"/>
        <v>0</v>
      </c>
    </row>
    <row r="83" spans="3:18" x14ac:dyDescent="0.25">
      <c r="C83" s="3" t="s">
        <v>74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31">
        <f t="shared" si="8"/>
        <v>0</v>
      </c>
    </row>
    <row r="84" spans="3:18" x14ac:dyDescent="0.25">
      <c r="C84" s="4" t="s">
        <v>75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31">
        <f t="shared" si="8"/>
        <v>0</v>
      </c>
    </row>
    <row r="85" spans="3:18" x14ac:dyDescent="0.25">
      <c r="C85" s="35" t="s">
        <v>65</v>
      </c>
      <c r="D85" s="39">
        <f>+D12+D18+D28+D38+D54</f>
        <v>155000000</v>
      </c>
      <c r="E85" s="37">
        <f>+E54+E28+E18+E12+E38</f>
        <v>155000000</v>
      </c>
      <c r="F85" s="37">
        <f>+F18+F12</f>
        <v>5966386.9929999998</v>
      </c>
      <c r="G85" s="57">
        <f>+G12+G18+G28</f>
        <v>6460574.0700000003</v>
      </c>
      <c r="H85" s="37">
        <f>+H54+H38+H28+H18+H12</f>
        <v>0</v>
      </c>
      <c r="I85" s="37">
        <f t="shared" ref="I85:Q85" si="9">+I54+I38+I28+I18+I12</f>
        <v>0</v>
      </c>
      <c r="J85" s="37">
        <f t="shared" si="9"/>
        <v>0</v>
      </c>
      <c r="K85" s="37">
        <f t="shared" si="9"/>
        <v>0</v>
      </c>
      <c r="L85" s="37">
        <f t="shared" si="9"/>
        <v>0</v>
      </c>
      <c r="M85" s="37">
        <f t="shared" si="9"/>
        <v>0</v>
      </c>
      <c r="N85" s="37">
        <f t="shared" si="9"/>
        <v>0</v>
      </c>
      <c r="O85" s="37">
        <f t="shared" si="9"/>
        <v>0</v>
      </c>
      <c r="P85" s="37">
        <f t="shared" si="9"/>
        <v>0</v>
      </c>
      <c r="Q85" s="37">
        <f t="shared" si="9"/>
        <v>0</v>
      </c>
      <c r="R85" s="37">
        <f t="shared" si="8"/>
        <v>12426961.063000001</v>
      </c>
    </row>
    <row r="91" spans="3:18" x14ac:dyDescent="0.25">
      <c r="C91" t="s">
        <v>104</v>
      </c>
      <c r="D91" s="22"/>
      <c r="H91" t="s">
        <v>118</v>
      </c>
      <c r="I91" s="30"/>
      <c r="J91" s="30"/>
    </row>
    <row r="92" spans="3:18" x14ac:dyDescent="0.25">
      <c r="C92" s="29" t="s">
        <v>112</v>
      </c>
      <c r="D92" s="22"/>
      <c r="I92" s="30" t="s">
        <v>113</v>
      </c>
      <c r="J92" s="30"/>
    </row>
    <row r="93" spans="3:18" x14ac:dyDescent="0.25">
      <c r="C93" s="28" t="s">
        <v>114</v>
      </c>
      <c r="D93" s="22"/>
      <c r="I93" s="33" t="s">
        <v>115</v>
      </c>
      <c r="J93" s="30"/>
    </row>
    <row r="94" spans="3:18" x14ac:dyDescent="0.25">
      <c r="C94" t="s">
        <v>116</v>
      </c>
      <c r="D94" s="22"/>
      <c r="I94" s="30" t="s">
        <v>117</v>
      </c>
      <c r="J94" s="30"/>
    </row>
    <row r="95" spans="3:18" ht="15.75" thickBot="1" x14ac:dyDescent="0.3"/>
    <row r="96" spans="3:18" ht="15.75" thickBot="1" x14ac:dyDescent="0.3">
      <c r="C96" s="21" t="s">
        <v>95</v>
      </c>
    </row>
    <row r="97" spans="3:3" ht="30.75" thickBot="1" x14ac:dyDescent="0.3">
      <c r="C97" s="19" t="s">
        <v>96</v>
      </c>
    </row>
    <row r="98" spans="3:3" ht="60.75" thickBot="1" x14ac:dyDescent="0.3">
      <c r="C98" s="20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2"/>
  <sheetViews>
    <sheetView showGridLines="0" tabSelected="1" topLeftCell="A10" zoomScaleNormal="100" workbookViewId="0">
      <selection activeCell="C21" sqref="C21"/>
    </sheetView>
  </sheetViews>
  <sheetFormatPr baseColWidth="10" defaultColWidth="11.42578125" defaultRowHeight="15" x14ac:dyDescent="0.25"/>
  <cols>
    <col min="3" max="3" width="97.7109375" customWidth="1"/>
    <col min="4" max="4" width="19" style="22" customWidth="1"/>
    <col min="5" max="5" width="17.85546875" style="22" customWidth="1"/>
    <col min="6" max="7" width="15.85546875" style="22" customWidth="1"/>
    <col min="8" max="8" width="15.7109375" style="22" customWidth="1"/>
    <col min="9" max="9" width="18.28515625" style="22" customWidth="1"/>
    <col min="10" max="10" width="16.5703125" style="22" customWidth="1"/>
    <col min="11" max="11" width="16.7109375" style="22" customWidth="1"/>
    <col min="12" max="12" width="17.5703125" style="22" customWidth="1"/>
    <col min="13" max="13" width="19" style="22" customWidth="1"/>
    <col min="14" max="14" width="18.7109375" style="22" customWidth="1"/>
    <col min="15" max="15" width="18" style="22" customWidth="1"/>
    <col min="16" max="16" width="16" style="22" customWidth="1"/>
    <col min="17" max="17" width="16.7109375" customWidth="1"/>
  </cols>
  <sheetData>
    <row r="3" spans="3:18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8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0"/>
      <c r="R5" s="30"/>
    </row>
    <row r="6" spans="3:18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0"/>
      <c r="R6" s="30"/>
    </row>
    <row r="7" spans="3:18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 t="shared" ref="D11:N11" si="0">+D12+D13+D14+D15+D16</f>
        <v>5534540.3300000001</v>
      </c>
      <c r="E11" s="27">
        <f t="shared" si="0"/>
        <v>5737690.8799999999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>+O12+O13+O15+O16</f>
        <v>0</v>
      </c>
      <c r="P11" s="27">
        <f>+P12+P13+P14+P15+P16</f>
        <v>0</v>
      </c>
    </row>
    <row r="12" spans="3:18" x14ac:dyDescent="0.25">
      <c r="C12" s="4" t="s">
        <v>2</v>
      </c>
      <c r="D12" s="22">
        <v>4757360</v>
      </c>
      <c r="E12" s="22">
        <v>4931690</v>
      </c>
      <c r="O12" s="38"/>
    </row>
    <row r="13" spans="3:18" x14ac:dyDescent="0.25">
      <c r="C13" s="4" t="s">
        <v>3</v>
      </c>
      <c r="D13" s="22">
        <v>51000</v>
      </c>
      <c r="E13" s="26">
        <v>65349.33</v>
      </c>
      <c r="O13" s="38"/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8"/>
      <c r="P14" s="22">
        <v>0</v>
      </c>
      <c r="Q14" s="14"/>
    </row>
    <row r="15" spans="3:18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O15" s="38"/>
    </row>
    <row r="16" spans="3:18" x14ac:dyDescent="0.25">
      <c r="C16" s="4" t="s">
        <v>6</v>
      </c>
      <c r="D16" s="22">
        <v>726180.33</v>
      </c>
      <c r="E16" s="22">
        <v>740651.55</v>
      </c>
      <c r="O16" s="38"/>
    </row>
    <row r="17" spans="3:16" x14ac:dyDescent="0.25">
      <c r="C17" s="3" t="s">
        <v>7</v>
      </c>
      <c r="D17" s="27">
        <f>+D18+D19+D20+D21+D22+D23+D24+D25+D26</f>
        <v>431846.66000000003</v>
      </c>
      <c r="E17" s="27">
        <f>+E18+E19+E20+E21+E22+E23+E24+E25+E26</f>
        <v>722883.19000000006</v>
      </c>
      <c r="F17" s="27">
        <f>+F18+F19+F20+F21+F22+F23+F24+F25+F26</f>
        <v>0</v>
      </c>
      <c r="G17" s="27">
        <f>+G18+G19+G20+G21+G22+G23+G24+G25</f>
        <v>0</v>
      </c>
      <c r="H17" s="27">
        <f>+H18+H19+H20+H21+H22+H23+H24+H25+H26</f>
        <v>0</v>
      </c>
      <c r="I17" s="27">
        <f>+I18+I19+I20+I21+I22+I23+I24+I25+I26</f>
        <v>0</v>
      </c>
      <c r="J17" s="27">
        <f>+J18+J19+J20+J21+J22+J23+J24+J25</f>
        <v>0</v>
      </c>
      <c r="K17" s="27">
        <f>+K18+K19+K20+K21+K22+K23+K24+K25+K26</f>
        <v>0</v>
      </c>
      <c r="L17" s="27">
        <f>+L18+L19+L20+L21+L22+L23+L24+L25+L26</f>
        <v>0</v>
      </c>
      <c r="M17" s="27">
        <f>+M18+M19+M20+M21+M22+M23+M24+M25+M26</f>
        <v>0</v>
      </c>
      <c r="N17" s="27">
        <f>+N18+N19+N20+N21+N22+N23+N24+N25+N26</f>
        <v>0</v>
      </c>
      <c r="O17" s="27">
        <f>+O18+O19+O21+O23+O25</f>
        <v>0</v>
      </c>
      <c r="P17" s="27">
        <f>+P18+P19+P20+P21+P22+P23+P24+P25+P26</f>
        <v>0</v>
      </c>
    </row>
    <row r="18" spans="3:16" x14ac:dyDescent="0.25">
      <c r="C18" s="4" t="s">
        <v>8</v>
      </c>
      <c r="D18" s="22">
        <v>422228.4</v>
      </c>
      <c r="E18" s="22">
        <v>600184.38</v>
      </c>
    </row>
    <row r="19" spans="3:16" x14ac:dyDescent="0.25">
      <c r="C19" s="4" t="s">
        <v>9</v>
      </c>
      <c r="E19" s="22">
        <v>84363.55</v>
      </c>
    </row>
    <row r="20" spans="3:16" x14ac:dyDescent="0.25">
      <c r="C20" s="4" t="s">
        <v>10</v>
      </c>
    </row>
    <row r="21" spans="3:16" x14ac:dyDescent="0.25">
      <c r="C21" s="4" t="s">
        <v>11</v>
      </c>
    </row>
    <row r="22" spans="3:16" x14ac:dyDescent="0.25">
      <c r="C22" s="4" t="s">
        <v>12</v>
      </c>
    </row>
    <row r="23" spans="3:16" x14ac:dyDescent="0.25">
      <c r="C23" s="4" t="s">
        <v>13</v>
      </c>
      <c r="D23" s="22">
        <v>9618.26</v>
      </c>
      <c r="E23" s="22">
        <v>16735.259999999998</v>
      </c>
    </row>
    <row r="24" spans="3:16" x14ac:dyDescent="0.25">
      <c r="C24" s="4" t="s">
        <v>14</v>
      </c>
      <c r="E24" s="22">
        <v>21000</v>
      </c>
    </row>
    <row r="25" spans="3:16" x14ac:dyDescent="0.25">
      <c r="C25" s="4" t="s">
        <v>15</v>
      </c>
      <c r="E25" s="22">
        <v>600</v>
      </c>
    </row>
    <row r="26" spans="3:16" x14ac:dyDescent="0.25">
      <c r="C26" s="4" t="s">
        <v>16</v>
      </c>
    </row>
    <row r="27" spans="3:16" x14ac:dyDescent="0.25">
      <c r="C27" s="3" t="s">
        <v>17</v>
      </c>
      <c r="D27" s="22">
        <v>0</v>
      </c>
      <c r="E27" s="27">
        <f>+E28+E29+E30+E31+E32+E33+E34+E35</f>
        <v>0</v>
      </c>
      <c r="F27" s="27">
        <f t="shared" ref="F27:M27" si="1">+F28+F29+F30+F31+F32+F33+F34+F35</f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>+N28+N29+N30+N31+N32+N33+N34+N35+N36</f>
        <v>0</v>
      </c>
      <c r="O27" s="27">
        <f>+O28+O29+O30+O32+O33+O34+O36</f>
        <v>0</v>
      </c>
      <c r="P27" s="27">
        <f>+P28+P29+P30+P31+P32+P33+P34+P35+P36</f>
        <v>0</v>
      </c>
    </row>
    <row r="28" spans="3:16" x14ac:dyDescent="0.25">
      <c r="C28" s="4" t="s">
        <v>18</v>
      </c>
      <c r="D28" s="22">
        <v>0</v>
      </c>
    </row>
    <row r="29" spans="3:16" x14ac:dyDescent="0.25">
      <c r="C29" s="4" t="s">
        <v>19</v>
      </c>
      <c r="D29" s="22">
        <v>0</v>
      </c>
    </row>
    <row r="30" spans="3:16" x14ac:dyDescent="0.25">
      <c r="C30" s="4" t="s">
        <v>20</v>
      </c>
      <c r="D30" s="22">
        <v>0</v>
      </c>
    </row>
    <row r="31" spans="3:16" x14ac:dyDescent="0.25">
      <c r="C31" s="4" t="s">
        <v>21</v>
      </c>
      <c r="D31" s="22">
        <v>0</v>
      </c>
    </row>
    <row r="32" spans="3:16" x14ac:dyDescent="0.25">
      <c r="C32" s="4" t="s">
        <v>22</v>
      </c>
      <c r="D32" s="22">
        <v>0</v>
      </c>
    </row>
    <row r="33" spans="3:16" x14ac:dyDescent="0.25">
      <c r="C33" s="4" t="s">
        <v>23</v>
      </c>
      <c r="D33" s="22">
        <v>0</v>
      </c>
    </row>
    <row r="34" spans="3:16" x14ac:dyDescent="0.25">
      <c r="C34" s="4" t="s">
        <v>24</v>
      </c>
      <c r="D34" s="22">
        <v>0</v>
      </c>
    </row>
    <row r="35" spans="3:16" x14ac:dyDescent="0.25">
      <c r="C35" s="4" t="s">
        <v>25</v>
      </c>
      <c r="D35" s="22">
        <v>0</v>
      </c>
    </row>
    <row r="36" spans="3:16" x14ac:dyDescent="0.25">
      <c r="C36" s="4" t="s">
        <v>26</v>
      </c>
      <c r="D36" s="22">
        <v>0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0</v>
      </c>
      <c r="G37" s="27">
        <f t="shared" ref="G37:O37" si="2">+G38+G39+G40+G41+G42+G43+G44+G45</f>
        <v>0</v>
      </c>
      <c r="H37" s="27">
        <f t="shared" si="2"/>
        <v>0</v>
      </c>
      <c r="I37" s="27">
        <f t="shared" si="2"/>
        <v>0</v>
      </c>
      <c r="J37" s="27">
        <f>+J38</f>
        <v>0</v>
      </c>
      <c r="K37" s="27">
        <f t="shared" si="2"/>
        <v>0</v>
      </c>
      <c r="L37" s="22">
        <f t="shared" si="2"/>
        <v>0</v>
      </c>
      <c r="M37" s="22">
        <f t="shared" si="2"/>
        <v>0</v>
      </c>
      <c r="N37" s="22">
        <f t="shared" si="2"/>
        <v>0</v>
      </c>
      <c r="O37" s="22">
        <f t="shared" si="2"/>
        <v>0</v>
      </c>
      <c r="P37" s="27">
        <f>+P38+P39+P40+P41+P42+P43+P44+P45+P46+P47+P48+P49+P50+P51+P52</f>
        <v>0</v>
      </c>
    </row>
    <row r="38" spans="3:16" x14ac:dyDescent="0.25">
      <c r="C38" s="4" t="s">
        <v>28</v>
      </c>
      <c r="D38" s="22">
        <v>0</v>
      </c>
      <c r="E38" s="22">
        <v>0</v>
      </c>
      <c r="H38" s="27"/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>
        <f t="shared" ref="H39:H52" si="3">+H40+H41+H42+H43+H44+H45+H46+H47</f>
        <v>0</v>
      </c>
      <c r="I39" s="22">
        <v>0</v>
      </c>
      <c r="J39" s="22">
        <v>0</v>
      </c>
      <c r="K39" s="22">
        <v>0</v>
      </c>
      <c r="L39" s="22">
        <f t="shared" ref="L39:L52" si="4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>
        <f t="shared" si="3"/>
        <v>0</v>
      </c>
      <c r="I40" s="22">
        <v>0</v>
      </c>
      <c r="J40" s="22">
        <v>0</v>
      </c>
      <c r="K40" s="22">
        <v>0</v>
      </c>
      <c r="L40" s="22">
        <f t="shared" si="4"/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>
        <f t="shared" si="3"/>
        <v>0</v>
      </c>
      <c r="I41" s="22">
        <v>0</v>
      </c>
      <c r="J41" s="22">
        <v>0</v>
      </c>
      <c r="K41" s="22">
        <v>0</v>
      </c>
      <c r="L41" s="22">
        <f t="shared" si="4"/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>
        <f t="shared" si="3"/>
        <v>0</v>
      </c>
      <c r="I42" s="22">
        <v>0</v>
      </c>
      <c r="J42" s="22">
        <v>0</v>
      </c>
      <c r="K42" s="22">
        <v>0</v>
      </c>
      <c r="L42" s="22">
        <f t="shared" si="4"/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>
        <f t="shared" si="3"/>
        <v>0</v>
      </c>
      <c r="I43" s="22">
        <v>0</v>
      </c>
      <c r="J43" s="22">
        <v>0</v>
      </c>
      <c r="K43" s="22">
        <v>0</v>
      </c>
      <c r="L43" s="22">
        <f t="shared" si="4"/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>
        <f t="shared" si="3"/>
        <v>0</v>
      </c>
      <c r="I44" s="22">
        <v>0</v>
      </c>
      <c r="J44" s="22">
        <v>0</v>
      </c>
      <c r="K44" s="22">
        <v>0</v>
      </c>
      <c r="L44" s="22">
        <f t="shared" si="4"/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>
        <f t="shared" si="3"/>
        <v>0</v>
      </c>
      <c r="I45" s="22">
        <v>0</v>
      </c>
      <c r="J45" s="22">
        <v>0</v>
      </c>
      <c r="K45" s="22">
        <v>0</v>
      </c>
      <c r="L45" s="22">
        <f t="shared" si="4"/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>
        <f t="shared" si="3"/>
        <v>0</v>
      </c>
      <c r="I46" s="22">
        <v>0</v>
      </c>
      <c r="J46" s="22">
        <v>0</v>
      </c>
      <c r="K46" s="22">
        <v>0</v>
      </c>
      <c r="L46" s="22">
        <f t="shared" si="4"/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>
        <f t="shared" si="3"/>
        <v>0</v>
      </c>
      <c r="I47" s="22">
        <v>0</v>
      </c>
      <c r="J47" s="22">
        <v>0</v>
      </c>
      <c r="K47" s="22">
        <v>0</v>
      </c>
      <c r="L47" s="22">
        <f t="shared" si="4"/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>
        <f t="shared" si="3"/>
        <v>0</v>
      </c>
      <c r="I48" s="22">
        <v>0</v>
      </c>
      <c r="J48" s="22">
        <v>0</v>
      </c>
      <c r="K48" s="22">
        <v>0</v>
      </c>
      <c r="L48" s="22">
        <f t="shared" si="4"/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>
        <f t="shared" si="3"/>
        <v>0</v>
      </c>
      <c r="I49" s="22">
        <v>0</v>
      </c>
      <c r="J49" s="22">
        <v>0</v>
      </c>
      <c r="K49" s="22">
        <v>0</v>
      </c>
      <c r="L49" s="22">
        <f t="shared" si="4"/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>
        <f t="shared" si="3"/>
        <v>0</v>
      </c>
      <c r="I50" s="22">
        <v>0</v>
      </c>
      <c r="J50" s="22">
        <v>0</v>
      </c>
      <c r="K50" s="22">
        <v>0</v>
      </c>
      <c r="L50" s="22">
        <f t="shared" si="4"/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>
        <f t="shared" si="3"/>
        <v>0</v>
      </c>
      <c r="I51" s="22">
        <v>0</v>
      </c>
      <c r="J51" s="22">
        <v>0</v>
      </c>
      <c r="K51" s="22">
        <v>0</v>
      </c>
      <c r="L51" s="22">
        <f t="shared" si="4"/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>
        <f t="shared" si="3"/>
        <v>0</v>
      </c>
      <c r="I52" s="22">
        <v>0</v>
      </c>
      <c r="J52" s="22">
        <v>0</v>
      </c>
      <c r="K52" s="22">
        <v>0</v>
      </c>
      <c r="L52" s="22">
        <f t="shared" si="4"/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>+F54+F55+F56+F57+F58</f>
        <v>0</v>
      </c>
      <c r="G53" s="27">
        <f t="shared" ref="G53:M53" si="5">+G54+G55+G56+G57+G58</f>
        <v>0</v>
      </c>
      <c r="H53" s="27">
        <f t="shared" si="5"/>
        <v>0</v>
      </c>
      <c r="I53" s="27">
        <f t="shared" si="5"/>
        <v>0</v>
      </c>
      <c r="J53" s="27">
        <f t="shared" si="5"/>
        <v>0</v>
      </c>
      <c r="K53" s="27">
        <f t="shared" si="5"/>
        <v>0</v>
      </c>
      <c r="L53" s="27">
        <f t="shared" si="5"/>
        <v>0</v>
      </c>
      <c r="M53" s="27">
        <f t="shared" si="5"/>
        <v>0</v>
      </c>
      <c r="N53" s="27">
        <f>+N54+N55+N56+N57+N58+N59+N60+N61</f>
        <v>0</v>
      </c>
      <c r="O53" s="27">
        <f>+O54+O55+O56+O57+O58+O59</f>
        <v>0</v>
      </c>
      <c r="P53" s="27">
        <f>+P54+P55+P56+P57+P58+P59+P60+P61+P62+P63+P64+P65</f>
        <v>0</v>
      </c>
    </row>
    <row r="54" spans="3:16" x14ac:dyDescent="0.25">
      <c r="C54" s="4" t="s">
        <v>44</v>
      </c>
      <c r="D54" s="22">
        <v>0</v>
      </c>
      <c r="E54" s="22">
        <v>0</v>
      </c>
      <c r="J54" s="27"/>
    </row>
    <row r="55" spans="3:16" x14ac:dyDescent="0.25">
      <c r="C55" s="4" t="s">
        <v>45</v>
      </c>
      <c r="D55" s="22">
        <v>0</v>
      </c>
      <c r="E55" s="22">
        <v>0</v>
      </c>
      <c r="J55" s="27"/>
    </row>
    <row r="56" spans="3:16" x14ac:dyDescent="0.25">
      <c r="C56" s="4" t="s">
        <v>46</v>
      </c>
      <c r="D56" s="22">
        <v>0</v>
      </c>
      <c r="E56" s="22">
        <v>0</v>
      </c>
      <c r="J56" s="27"/>
    </row>
    <row r="57" spans="3:16" x14ac:dyDescent="0.25">
      <c r="C57" s="4" t="s">
        <v>47</v>
      </c>
      <c r="D57" s="22">
        <v>0</v>
      </c>
      <c r="E57" s="22">
        <v>0</v>
      </c>
      <c r="J57" s="27"/>
    </row>
    <row r="58" spans="3:16" x14ac:dyDescent="0.25">
      <c r="C58" s="4" t="s">
        <v>48</v>
      </c>
      <c r="D58" s="22">
        <v>0</v>
      </c>
      <c r="E58" s="22">
        <v>0</v>
      </c>
      <c r="J58" s="27"/>
    </row>
    <row r="59" spans="3:16" x14ac:dyDescent="0.25">
      <c r="C59" s="4" t="s">
        <v>49</v>
      </c>
      <c r="D59" s="22">
        <v>0</v>
      </c>
      <c r="E59" s="22">
        <v>0</v>
      </c>
      <c r="J59" s="27"/>
    </row>
    <row r="60" spans="3:16" x14ac:dyDescent="0.25">
      <c r="C60" s="4" t="s">
        <v>50</v>
      </c>
      <c r="D60" s="22">
        <v>0</v>
      </c>
      <c r="E60" s="22">
        <v>0</v>
      </c>
      <c r="J60" s="27"/>
    </row>
    <row r="61" spans="3:16" x14ac:dyDescent="0.25">
      <c r="C61" s="4" t="s">
        <v>51</v>
      </c>
      <c r="D61" s="22">
        <v>0</v>
      </c>
      <c r="E61" s="22">
        <v>0</v>
      </c>
      <c r="J61" s="27"/>
    </row>
    <row r="62" spans="3:16" x14ac:dyDescent="0.25">
      <c r="C62" s="4" t="s">
        <v>52</v>
      </c>
      <c r="D62" s="22">
        <v>0</v>
      </c>
      <c r="E62" s="22">
        <v>0</v>
      </c>
      <c r="J62" s="27"/>
    </row>
    <row r="63" spans="3:16" x14ac:dyDescent="0.25">
      <c r="C63" s="3" t="s">
        <v>53</v>
      </c>
      <c r="D63" s="22">
        <v>0</v>
      </c>
      <c r="E63" s="22">
        <v>0</v>
      </c>
      <c r="F63" s="27">
        <f>+F64+F65+F66</f>
        <v>0</v>
      </c>
      <c r="G63" s="27">
        <f t="shared" ref="G63:O63" si="6">+G64+G65+G66</f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7">
        <f t="shared" si="6"/>
        <v>0</v>
      </c>
      <c r="O63" s="27">
        <f t="shared" si="6"/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P66" s="22">
        <f>SUM(F66:O66)</f>
        <v>0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7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7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7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7" x14ac:dyDescent="0.25">
      <c r="C84" s="35" t="s">
        <v>65</v>
      </c>
      <c r="D84" s="36">
        <f>+D11+D17</f>
        <v>5966386.9900000002</v>
      </c>
      <c r="E84" s="36">
        <f>+E11+E17+E27</f>
        <v>6460574.0700000003</v>
      </c>
      <c r="F84" s="36">
        <f>+F11+F17+F27+F37+F53</f>
        <v>0</v>
      </c>
      <c r="G84" s="36">
        <f>+G11+G17+G27+G53</f>
        <v>0</v>
      </c>
      <c r="H84" s="36">
        <f>+H11+H17+H27</f>
        <v>0</v>
      </c>
      <c r="I84" s="36">
        <f>+I11+I17+I27+I37</f>
        <v>0</v>
      </c>
      <c r="J84" s="36">
        <f>+J11+J17+J27+J37</f>
        <v>0</v>
      </c>
      <c r="K84" s="36">
        <f>+K11+K17+K27+K37+K53</f>
        <v>0</v>
      </c>
      <c r="L84" s="36">
        <f>+L11+L17+L27</f>
        <v>0</v>
      </c>
      <c r="M84" s="36">
        <f>+M11+M17+M27+M53</f>
        <v>0</v>
      </c>
      <c r="N84" s="36">
        <f>+N11+N17+N27+N53</f>
        <v>0</v>
      </c>
      <c r="O84" s="36">
        <f>+O11+O17+O27+O53</f>
        <v>0</v>
      </c>
      <c r="P84" s="36">
        <f>SUM(D84:O84)</f>
        <v>12426961.060000001</v>
      </c>
      <c r="Q84" s="32"/>
    </row>
    <row r="90" spans="3:17" x14ac:dyDescent="0.25">
      <c r="C90" t="s">
        <v>107</v>
      </c>
      <c r="K90" s="22" t="s">
        <v>111</v>
      </c>
    </row>
    <row r="91" spans="3:17" x14ac:dyDescent="0.25">
      <c r="C91" s="34" t="s">
        <v>105</v>
      </c>
      <c r="L91" s="22" t="s">
        <v>110</v>
      </c>
    </row>
    <row r="92" spans="3:17" x14ac:dyDescent="0.25">
      <c r="C92" s="33" t="s">
        <v>120</v>
      </c>
      <c r="I92" s="27"/>
      <c r="L92" s="27" t="s">
        <v>108</v>
      </c>
    </row>
    <row r="93" spans="3:17" x14ac:dyDescent="0.25">
      <c r="C93" s="30" t="s">
        <v>106</v>
      </c>
      <c r="L93" s="22" t="s">
        <v>109</v>
      </c>
    </row>
    <row r="99" spans="3:3" ht="15.75" thickBot="1" x14ac:dyDescent="0.3"/>
    <row r="100" spans="3:3" ht="15.75" thickBot="1" x14ac:dyDescent="0.3">
      <c r="C100" s="21" t="s">
        <v>95</v>
      </c>
    </row>
    <row r="101" spans="3:3" ht="30.75" thickBot="1" x14ac:dyDescent="0.3">
      <c r="C101" s="19" t="s">
        <v>96</v>
      </c>
    </row>
    <row r="102" spans="3:3" ht="60.75" thickBot="1" x14ac:dyDescent="0.3">
      <c r="C102" s="20" t="s">
        <v>97</v>
      </c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13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2022-01-17T16:10:48Z</cp:lastPrinted>
  <dcterms:created xsi:type="dcterms:W3CDTF">2021-07-29T18:58:50Z</dcterms:created>
  <dcterms:modified xsi:type="dcterms:W3CDTF">2022-03-08T11:13:51Z</dcterms:modified>
</cp:coreProperties>
</file>